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DPHHS Website\_____Oct2020FS\"/>
    </mc:Choice>
  </mc:AlternateContent>
  <xr:revisionPtr revIDLastSave="0" documentId="8_{9AC0B97F-F325-46E7-97AE-7F9FD253C93B}" xr6:coauthVersionLast="45" xr6:coauthVersionMax="45" xr10:uidLastSave="{00000000-0000-0000-0000-000000000000}"/>
  <bookViews>
    <workbookView xWindow="-120" yWindow="-120" windowWidth="21840" windowHeight="13140" xr2:uid="{491E50A3-395E-4374-A6E3-465BC9612A26}"/>
  </bookViews>
  <sheets>
    <sheet name="1-Cover" sheetId="1" r:id="rId1"/>
    <sheet name="2-Calculator" sheetId="2" r:id="rId2"/>
    <sheet name="3-DRG Table" sheetId="3" r:id="rId3"/>
    <sheet name="4-Hospital Table" sheetId="4" r:id="rId4"/>
  </sheets>
  <externalReferences>
    <externalReference r:id="rId5"/>
  </externalReferences>
  <definedNames>
    <definedName name="_xlnm._FilterDatabase" localSheetId="2" hidden="1">'3-DRG Table'!$A$19:$L$1341</definedName>
    <definedName name="Adjustors">[1]Variables!$A$11:$G$13</definedName>
    <definedName name="BaseRates">[1]Variables!$A$6:$G$8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2" l="1"/>
  <c r="C47" i="2"/>
  <c r="C38" i="2"/>
  <c r="C37" i="2"/>
  <c r="C45" i="2"/>
  <c r="C62" i="2"/>
  <c r="C51" i="2"/>
  <c r="C42" i="2"/>
  <c r="D42" i="2" s="1"/>
  <c r="C41" i="2"/>
  <c r="D41" i="2" s="1"/>
  <c r="C40" i="2"/>
  <c r="D40" i="2" s="1"/>
  <c r="C27" i="2"/>
  <c r="D25" i="2"/>
  <c r="D24" i="2"/>
  <c r="D23" i="2"/>
  <c r="A19" i="1"/>
  <c r="A18" i="1"/>
  <c r="C43" i="2" l="1"/>
  <c r="C56" i="2" s="1"/>
  <c r="C46" i="2"/>
  <c r="C49" i="2"/>
  <c r="C52" i="2" s="1"/>
  <c r="C53" i="2" s="1"/>
  <c r="C54" i="2" s="1"/>
  <c r="D47" i="2"/>
  <c r="C57" i="2" l="1"/>
  <c r="C58" i="2" s="1"/>
  <c r="C59" i="2" s="1"/>
  <c r="C60" i="2" s="1"/>
  <c r="C63" i="2" s="1"/>
  <c r="C64" i="2" s="1"/>
  <c r="C65" i="2" s="1"/>
  <c r="C68" i="2" s="1"/>
  <c r="C71" i="2" s="1"/>
  <c r="C73" i="2" s="1"/>
  <c r="C74" i="2" s="1"/>
  <c r="C78" i="2" s="1"/>
</calcChain>
</file>

<file path=xl/sharedStrings.xml><?xml version="1.0" encoding="utf-8"?>
<sst xmlns="http://schemas.openxmlformats.org/spreadsheetml/2006/main" count="8265" uniqueCount="1960">
  <si>
    <t>Montana Medicaid Inpatient Pricing Calculator</t>
  </si>
  <si>
    <t>Under DRG payment, the Medicaid claims processing system assigns each complete inpatient stay to an All Patient Refined Diagnosis Related Group (APR-DRG) based on the diagnoses and procedures on the claim. (Note that Montana Medicaid does not use Medicare DRGs.) Hospitals do not need to put the DRG on the claim or purchase APR-DRG software. The ”Calculator” sheet assumes the user knows which APR-DRG applies to a particular stay. For more information on APR-DRGs, contact 3M Health Information Systems, which developed the software and owns it.</t>
  </si>
  <si>
    <t>This calculator spreadsheet is intended to be helpful to users, but it cannot capture all the editing and pricing complexity of the Medicaid claims processing system. In cases of difference, the claims processing system is correct.</t>
  </si>
  <si>
    <t xml:space="preserve">A "Frequently Asked Questions" (FAQ)  document is available and is essential in understanding the payment method. This DRG Pricing Calculator is also available in spreadsheet form as an interactive Excel file. </t>
  </si>
  <si>
    <t xml:space="preserve">You may also call Montana Medicaid Provider Relations at (800) 624-3958. </t>
  </si>
  <si>
    <t>This calculator was developed by Montana Medicaid. It includes data obtained through the use of proprietary computer software created, owned and licensed by the 3M Company. All copyrights in and to the 3MTM Software are owned by 3M. All rights reserved. 3M bears no responsibility for the contents of this document.</t>
  </si>
  <si>
    <t>Montana Medicaid DRG Pricing Calculator</t>
  </si>
  <si>
    <t>Instructions:</t>
  </si>
  <si>
    <t>1. The hospital or other user inputs data in cells C17-C25, C36, C67, C70 and C75-77.</t>
  </si>
  <si>
    <t>2. Montana Medicaid payment policy parameters have already been entered in cells C27-C34.</t>
  </si>
  <si>
    <t xml:space="preserve">3. The calculator will show the predicted allowed amount and paid amounts in cells C74 and C78 respectively. </t>
  </si>
  <si>
    <t>These cells for internal use within calculator</t>
  </si>
  <si>
    <t>A</t>
  </si>
  <si>
    <t>B</t>
  </si>
  <si>
    <t>C</t>
  </si>
  <si>
    <t>D</t>
  </si>
  <si>
    <t>E</t>
  </si>
  <si>
    <t>Yes</t>
  </si>
  <si>
    <t>No</t>
  </si>
  <si>
    <t>INFORMATION</t>
  </si>
  <si>
    <t>DATA</t>
  </si>
  <si>
    <t>COMMENTS OR FORMULA</t>
  </si>
  <si>
    <t>INPUT INFORMATION</t>
  </si>
  <si>
    <t>These values are unique for each claim and are input by the hospital</t>
  </si>
  <si>
    <t>Covered charges</t>
  </si>
  <si>
    <t>Used for cost outlier calculation</t>
  </si>
  <si>
    <t>Type of hospital</t>
  </si>
  <si>
    <t>General Hospital</t>
  </si>
  <si>
    <t>Select General hospital or out-of-state Center of Excellence</t>
  </si>
  <si>
    <t xml:space="preserve">Hospital specific cost-to-charge ratio </t>
  </si>
  <si>
    <t>See Tab 4; used to calculate estimated cost</t>
  </si>
  <si>
    <t>Length of stay</t>
  </si>
  <si>
    <t>Used for transfer and prorated pricing adjustments</t>
  </si>
  <si>
    <t>Medicaid covered days (if different from LOS)</t>
  </si>
  <si>
    <t>Used for prorated pricing adjustment</t>
  </si>
  <si>
    <t>Center of Excellence</t>
  </si>
  <si>
    <t>LTAC</t>
  </si>
  <si>
    <t>Patient discharge status = 02, 05, 43, 62, 63, 65, or 66</t>
  </si>
  <si>
    <t>Used for transfer pricing adjustment</t>
  </si>
  <si>
    <t>Age &lt; 18 (Y/N)</t>
  </si>
  <si>
    <t>Used to adjust DRG payment</t>
  </si>
  <si>
    <t>Frequency (third digit of bill type) = 2 or 3?</t>
  </si>
  <si>
    <t>Used to identify interim claims</t>
  </si>
  <si>
    <t>Interim claim have prior authorization?</t>
  </si>
  <si>
    <t>Required for interim claim payment to be made</t>
  </si>
  <si>
    <t>PAYMENT POLICY PARAMETERS SET BY MEDICAID</t>
  </si>
  <si>
    <t>These values are set by Medicaid and should not be changed</t>
  </si>
  <si>
    <t>DRG base price</t>
  </si>
  <si>
    <t>Depends on type of hospital</t>
  </si>
  <si>
    <t>Interim claim per diem amount</t>
  </si>
  <si>
    <t>Used in pricing interim claims</t>
  </si>
  <si>
    <t>Interim claim day threshold</t>
  </si>
  <si>
    <t>For interim payment, the length of stay must exceed this value</t>
  </si>
  <si>
    <t>Cost outlier threshold</t>
  </si>
  <si>
    <t>Used in pricing outlier claims</t>
  </si>
  <si>
    <t>Marginal cost percentage</t>
  </si>
  <si>
    <t>Age adjustor for mental health stay, patient age &lt; 18</t>
  </si>
  <si>
    <t>Used in calculating gross DRG amount</t>
  </si>
  <si>
    <r>
      <t>Age adjustor for adult stays, patient age</t>
    </r>
    <r>
      <rPr>
        <sz val="10"/>
        <color rgb="FFFF0000"/>
        <rFont val="Arial"/>
        <family val="2"/>
      </rPr>
      <t xml:space="preserve"> </t>
    </r>
    <r>
      <rPr>
        <sz val="10"/>
        <rFont val="Calibri"/>
        <family val="2"/>
      </rPr>
      <t>≥</t>
    </r>
    <r>
      <rPr>
        <sz val="10"/>
        <rFont val="Arial"/>
        <family val="2"/>
      </rPr>
      <t>18</t>
    </r>
  </si>
  <si>
    <t>Cutback % OOS hospitals missing prior authorization</t>
  </si>
  <si>
    <t>Used in pricing claims from out-of-state hospitals</t>
  </si>
  <si>
    <t>WHAT APR-DRG CODE DOES MEDICAID ASSIGN?</t>
  </si>
  <si>
    <t>001-1</t>
  </si>
  <si>
    <t>From separate APR-DRG grouping software</t>
  </si>
  <si>
    <t>APR-DRG description</t>
  </si>
  <si>
    <t>See Tab 3; look up from DRG Table</t>
  </si>
  <si>
    <t>National average length of stay (ALOS)</t>
  </si>
  <si>
    <t>IS THIS AN INTERIM CLAIM?</t>
  </si>
  <si>
    <t>Is bill type frequency = 2 or 3?</t>
  </si>
  <si>
    <t>Look up C24</t>
  </si>
  <si>
    <t>Are Medicaid covered days &gt; interim claim threshold?</t>
  </si>
  <si>
    <t>If C21 &gt; C29 then Yes</t>
  </si>
  <si>
    <t>Did the interim claim have prior authorization?</t>
  </si>
  <si>
    <t>Look up C25</t>
  </si>
  <si>
    <t>Interim payment. Skip to C74 for final interim payment</t>
  </si>
  <si>
    <t>If C40-C41 = Yes, then C21 x C28</t>
  </si>
  <si>
    <t>WHAT IS THE GROSS DRG AMOUNT?</t>
  </si>
  <si>
    <t>DRG payment relative weight</t>
  </si>
  <si>
    <t>Gross DRG amount</t>
  </si>
  <si>
    <t>C27 x C45, rounded to 2 places</t>
  </si>
  <si>
    <t>Mental health DRG?</t>
  </si>
  <si>
    <t>Adult DRG?</t>
  </si>
  <si>
    <t>See Tab 3: look up from DRG Table</t>
  </si>
  <si>
    <t>Gross DRG amount after age adjustor</t>
  </si>
  <si>
    <t>If C23 and C47 = Yes, then C32 x C46, or C23 = no, and C48 = Yes, then C33 x C46 rounded to 2 places</t>
  </si>
  <si>
    <t>IS A TRANSFER PAYMENT ADJUSTMENT MADE?</t>
  </si>
  <si>
    <t>Is a transfer adjustment potentially applicable?</t>
  </si>
  <si>
    <t>Look up C22</t>
  </si>
  <si>
    <t>Calculated transfer price adjustment</t>
  </si>
  <si>
    <t>If C51 = Yes, (C49 / C38) x (C20 + 1)</t>
  </si>
  <si>
    <t>Is transfer payment adjustment &lt; gross DRG amount?</t>
  </si>
  <si>
    <t>If C52&lt; C49, then Yes</t>
  </si>
  <si>
    <t>DRG payment at this point</t>
  </si>
  <si>
    <t>If C53= Yes, then C52, else C49</t>
  </si>
  <si>
    <t>IS A COST OUTLIER PAYMENT MADE?</t>
  </si>
  <si>
    <t>Estimated cost of this case</t>
  </si>
  <si>
    <t>C17 x C19</t>
  </si>
  <si>
    <t>Estimated gain (+) or loss (-)</t>
  </si>
  <si>
    <t>C54- C56</t>
  </si>
  <si>
    <t>Does estimated loss exceed cost outlier threshold?</t>
  </si>
  <si>
    <t>If C57 &lt; -C30, then Yes</t>
  </si>
  <si>
    <t>Cost outlier payment</t>
  </si>
  <si>
    <t>If C58 = Yes, then (-C57 - C30) x C31</t>
  </si>
  <si>
    <t>C54 + C59</t>
  </si>
  <si>
    <t>IS AN ADJUSTMENT FOR PARTIAL ELIGIBILITY MADE?</t>
  </si>
  <si>
    <t>Are computed covered days &lt; length of stay?</t>
  </si>
  <si>
    <t>If C21 &lt; C20, then Yes</t>
  </si>
  <si>
    <t>Prorated adjustment</t>
  </si>
  <si>
    <t>If C62 = Yes, then (C60 / C38) x C21, rounded to 2 places</t>
  </si>
  <si>
    <t>Is prorated adjustment &lt; DRG payment?</t>
  </si>
  <si>
    <t>If C63 &lt; C60, then Yes</t>
  </si>
  <si>
    <t>If C64 = Y, then C63, else C60</t>
  </si>
  <si>
    <t>CALCULATION OF ALLOWED AMOUNT</t>
  </si>
  <si>
    <t>Routine DSH add-on (hospital-specific)</t>
  </si>
  <si>
    <t>Allowed amount</t>
  </si>
  <si>
    <t>C65 + C67</t>
  </si>
  <si>
    <t>FOR AN OUT-OF-STATE STAY, IS PRIOR AUTHORIZATION MISSING?</t>
  </si>
  <si>
    <t>Out-of-state hospital missing required PA?</t>
  </si>
  <si>
    <t>If C70 = Yes, then C68 x C34, else C68</t>
  </si>
  <si>
    <t>CALCULATION OF REIMBURSEMENT AMOUNT</t>
  </si>
  <si>
    <t>If C43 &gt; 0, then C43, else C71</t>
  </si>
  <si>
    <t>Allowed amount after charge cap applied</t>
  </si>
  <si>
    <t>If C73 &gt; C17, then C17 else C73</t>
  </si>
  <si>
    <t>Third party liability</t>
  </si>
  <si>
    <t>Co-payment (also known as cost sharing)</t>
  </si>
  <si>
    <t>Spend down (also known as incurment)</t>
  </si>
  <si>
    <t>Reimbursement amount</t>
  </si>
  <si>
    <t>C74-C75-C76-C77</t>
  </si>
  <si>
    <t>Montana Medicaid DRG Table</t>
  </si>
  <si>
    <t>Notes:</t>
  </si>
  <si>
    <t>1. The Gross DRG Amount (i.e., DRG base payment) equals the payment relative weight times the base price.</t>
  </si>
  <si>
    <t>2. The DRG base price is $5,425, except for Centers of Excellence and long term acute care hospitals (LTAC): $8,095 and $7,250 respectively.</t>
  </si>
  <si>
    <t>3. For the convenience of readers, the spreadsheet shows the Gross DRG Amount for each stay when the base price is $5,425.</t>
  </si>
  <si>
    <t>4. For adult DRGs (patient age &gt;=18) the gross DRG amount is decreased by a policy adjustor of 0.95. See column J.</t>
  </si>
  <si>
    <t>4. For pediatric mental health patients (&lt; 18 years old) the Gross DRG Amount is increased by an age adjustor of 1.50. See Column K.</t>
  </si>
  <si>
    <t>5. For normal newborns the Gross DRG Amount is increased by a policy adjustor of 1.20. See Column F and K.</t>
  </si>
  <si>
    <t>6. For neonates (i.e., sick newborns), the Gross DRG Amount is increased by a policy adjustor of 1.20. See Column F and K.</t>
  </si>
  <si>
    <t>7. ALOS figures refer to the nationwide average length of stay for each DRG. This information is used to adjust payments for acute care transfer cases and cases where the beneficiary has Medicaid eligibility for less than the full stay.</t>
  </si>
  <si>
    <r>
      <t>11. This spreadsheet was produced using proprietary computer software created, owned and licensed by the 3M Company. All copyrights in and to the 3M (APR</t>
    </r>
    <r>
      <rPr>
        <vertAlign val="superscript"/>
        <sz val="8"/>
        <color indexed="8"/>
        <rFont val="Arial"/>
        <family val="2"/>
      </rPr>
      <t>TM)</t>
    </r>
    <r>
      <rPr>
        <sz val="10"/>
        <color indexed="8"/>
        <rFont val="Arial"/>
        <family val="2"/>
      </rPr>
      <t xml:space="preserve"> Software, and to the 3M (APR</t>
    </r>
    <r>
      <rPr>
        <vertAlign val="superscript"/>
        <sz val="10"/>
        <color indexed="8"/>
        <rFont val="Arial"/>
        <family val="2"/>
      </rPr>
      <t>TM</t>
    </r>
    <r>
      <rPr>
        <sz val="10"/>
        <color indexed="8"/>
        <rFont val="Arial"/>
        <family val="2"/>
      </rPr>
      <t xml:space="preserve"> DRG) classification system(s) (including the selection, coordination and arrangement of all codes) are owned by 3M. All rights reserved. 3M is not responsible for the content or function within.</t>
    </r>
  </si>
  <si>
    <t>12. This calculator was developed by Montana Medicaid.</t>
  </si>
  <si>
    <t>F</t>
  </si>
  <si>
    <t>G</t>
  </si>
  <si>
    <t>H</t>
  </si>
  <si>
    <t>I</t>
  </si>
  <si>
    <t>J</t>
  </si>
  <si>
    <t>K</t>
  </si>
  <si>
    <t>L</t>
  </si>
  <si>
    <t>Medicaid Care Category</t>
  </si>
  <si>
    <t>APR-DRG</t>
  </si>
  <si>
    <t>APR-DRG Description</t>
  </si>
  <si>
    <t>National Average Length of Stay</t>
  </si>
  <si>
    <t>HSRV National Relative Weight</t>
  </si>
  <si>
    <t>National Relative Weight Recentered to Montana</t>
  </si>
  <si>
    <t>Policy Adjustor</t>
  </si>
  <si>
    <t>Payment Relative Weight</t>
  </si>
  <si>
    <t>Gross DRG Amount Using the General Hospital Rate</t>
  </si>
  <si>
    <t>Mental Health DRG</t>
  </si>
  <si>
    <t>Pediatric</t>
  </si>
  <si>
    <t>Adult</t>
  </si>
  <si>
    <t>Pediatric misc</t>
  </si>
  <si>
    <t>Adult gastroent</t>
  </si>
  <si>
    <t>001-2</t>
  </si>
  <si>
    <t>001-3</t>
  </si>
  <si>
    <t>001-4</t>
  </si>
  <si>
    <t>002-1</t>
  </si>
  <si>
    <t>Adult misc</t>
  </si>
  <si>
    <t>002-2</t>
  </si>
  <si>
    <t>002-3</t>
  </si>
  <si>
    <t>002-4</t>
  </si>
  <si>
    <t>004-1</t>
  </si>
  <si>
    <t>004-2</t>
  </si>
  <si>
    <t>004-3</t>
  </si>
  <si>
    <t>004-4</t>
  </si>
  <si>
    <t>005-1</t>
  </si>
  <si>
    <t>005-2</t>
  </si>
  <si>
    <t>005-3</t>
  </si>
  <si>
    <t>005-4</t>
  </si>
  <si>
    <t>006-1</t>
  </si>
  <si>
    <t>006-2</t>
  </si>
  <si>
    <t>006-3</t>
  </si>
  <si>
    <t>006-4</t>
  </si>
  <si>
    <t>007-1</t>
  </si>
  <si>
    <t>ALLOGENEIC BONE MARROW TRANSPLANT</t>
  </si>
  <si>
    <t>007-2</t>
  </si>
  <si>
    <t>007-3</t>
  </si>
  <si>
    <t>007-4</t>
  </si>
  <si>
    <t>008-1</t>
  </si>
  <si>
    <t>008-2</t>
  </si>
  <si>
    <t>008-3</t>
  </si>
  <si>
    <t>008-4</t>
  </si>
  <si>
    <t>009-1</t>
  </si>
  <si>
    <t>EXTRACORPOREAL MEMBRANE OXYGENATION (ECMO)</t>
  </si>
  <si>
    <t>009-2</t>
  </si>
  <si>
    <t>009-3</t>
  </si>
  <si>
    <t>009-4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</si>
  <si>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</si>
  <si>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</si>
  <si>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</si>
  <si>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</si>
  <si>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</si>
  <si>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</si>
  <si>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</si>
  <si>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</si>
  <si>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</si>
  <si>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</si>
  <si>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</si>
  <si>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</si>
  <si>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</si>
  <si>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</si>
  <si>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</si>
  <si>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</si>
  <si>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</si>
  <si>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</si>
  <si>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</si>
  <si>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</si>
  <si>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</si>
  <si>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</si>
  <si>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</si>
  <si>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</si>
  <si>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</si>
  <si>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</si>
  <si>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</si>
  <si>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</si>
  <si>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</si>
  <si>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</si>
  <si>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</si>
  <si>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</si>
  <si>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</si>
  <si>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</si>
  <si>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</si>
  <si>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</si>
  <si>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</si>
  <si>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</si>
  <si>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</si>
  <si>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</si>
  <si>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</si>
  <si>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</si>
  <si>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</si>
  <si>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</si>
  <si>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</si>
  <si>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</si>
  <si>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</si>
  <si>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</si>
  <si>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</si>
  <si>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</si>
  <si>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</si>
  <si>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</si>
  <si>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</si>
  <si>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</si>
  <si>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</si>
  <si>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</si>
  <si>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</si>
  <si>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</si>
  <si>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</si>
  <si>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</si>
  <si>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</si>
  <si>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</si>
  <si>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</si>
  <si>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</si>
  <si>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</si>
  <si>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</si>
  <si>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</si>
  <si>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</si>
  <si>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</si>
  <si>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</si>
  <si>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</si>
  <si>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</si>
  <si>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</si>
  <si>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</si>
  <si>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</si>
  <si>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</si>
  <si>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</si>
  <si>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</si>
  <si>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</si>
  <si>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</si>
  <si>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</si>
  <si>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</si>
  <si>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</si>
  <si>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</si>
  <si>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</si>
  <si>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</si>
  <si>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</si>
  <si>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</si>
  <si>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</si>
  <si>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</si>
  <si>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</si>
  <si>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</si>
  <si>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</si>
  <si>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</si>
  <si>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</si>
  <si>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</si>
  <si>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</si>
  <si>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</si>
  <si>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</si>
  <si>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</si>
  <si>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059-1</t>
  </si>
  <si>
    <t>059-2</t>
  </si>
  <si>
    <t>059-3</t>
  </si>
  <si>
    <t>059-4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</si>
  <si>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</si>
  <si>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</si>
  <si>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</si>
  <si>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</si>
  <si>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</si>
  <si>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</si>
  <si>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</si>
  <si>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</si>
  <si>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</si>
  <si>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</si>
  <si>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</si>
  <si>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</si>
  <si>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</si>
  <si>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</si>
  <si>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</si>
  <si>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</si>
  <si>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</si>
  <si>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</si>
  <si>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</si>
  <si>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</si>
  <si>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</si>
  <si>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</si>
  <si>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</si>
  <si>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</si>
  <si>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</si>
  <si>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</si>
  <si>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</si>
  <si>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</si>
  <si>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</si>
  <si>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</si>
  <si>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</si>
  <si>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</si>
  <si>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</si>
  <si>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</si>
  <si>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</si>
  <si>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</si>
  <si>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</si>
  <si>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</si>
  <si>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</si>
  <si>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</si>
  <si>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</si>
  <si>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Pediatric respiratory</t>
  </si>
  <si>
    <t>Adult respiratory</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</si>
  <si>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</si>
  <si>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</si>
  <si>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</si>
  <si>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</si>
  <si>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</si>
  <si>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</si>
  <si>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</si>
  <si>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</si>
  <si>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</si>
  <si>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</si>
  <si>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</si>
  <si>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</si>
  <si>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</si>
  <si>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</si>
  <si>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</si>
  <si>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</si>
  <si>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</si>
  <si>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</si>
  <si>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</si>
  <si>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</si>
  <si>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</si>
  <si>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</si>
  <si>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</si>
  <si>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</si>
  <si>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</si>
  <si>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</si>
  <si>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</si>
  <si>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</si>
  <si>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</si>
  <si>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</si>
  <si>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</si>
  <si>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</si>
  <si>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</si>
  <si>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</si>
  <si>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</si>
  <si>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</si>
  <si>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</si>
  <si>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</si>
  <si>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</si>
  <si>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</si>
  <si>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</si>
  <si>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</si>
  <si>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</si>
  <si>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</si>
  <si>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</si>
  <si>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</si>
  <si>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</si>
  <si>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</si>
  <si>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</si>
  <si>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</si>
  <si>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</si>
  <si>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</si>
  <si>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</si>
  <si>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</si>
  <si>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</si>
  <si>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</si>
  <si>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</si>
  <si>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</si>
  <si>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</si>
  <si>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</si>
  <si>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</si>
  <si>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</si>
  <si>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</si>
  <si>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</si>
  <si>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</si>
  <si>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</si>
  <si>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</si>
  <si>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</si>
  <si>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</si>
  <si>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</si>
  <si>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</si>
  <si>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</si>
  <si>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</si>
  <si>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</si>
  <si>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</si>
  <si>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</si>
  <si>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</si>
  <si>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</si>
  <si>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</si>
  <si>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145-1</t>
  </si>
  <si>
    <t>145-2</t>
  </si>
  <si>
    <t>145-3</t>
  </si>
  <si>
    <t>145-4</t>
  </si>
  <si>
    <t>160-1</t>
  </si>
  <si>
    <t>Adult circulatory</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</si>
  <si>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</si>
  <si>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</si>
  <si>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</si>
  <si>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</si>
  <si>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</si>
  <si>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</si>
  <si>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</si>
  <si>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</si>
  <si>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</si>
  <si>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</si>
  <si>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</si>
  <si>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</si>
  <si>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</si>
  <si>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</si>
  <si>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</si>
  <si>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</si>
  <si>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</si>
  <si>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</si>
  <si>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</si>
  <si>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</si>
  <si>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</si>
  <si>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</si>
  <si>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</si>
  <si>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</si>
  <si>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</si>
  <si>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</si>
  <si>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</si>
  <si>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</si>
  <si>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</si>
  <si>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</si>
  <si>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</si>
  <si>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</si>
  <si>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</si>
  <si>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</si>
  <si>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</si>
  <si>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</si>
  <si>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</si>
  <si>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</si>
  <si>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</si>
  <si>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</si>
  <si>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</si>
  <si>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</si>
  <si>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</si>
  <si>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</si>
  <si>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</si>
  <si>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</si>
  <si>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</si>
  <si>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</si>
  <si>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</si>
  <si>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</si>
  <si>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</si>
  <si>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</si>
  <si>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</si>
  <si>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</si>
  <si>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</si>
  <si>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</si>
  <si>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</si>
  <si>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</si>
  <si>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</si>
  <si>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181-1</t>
  </si>
  <si>
    <t>181-2</t>
  </si>
  <si>
    <t>181-3</t>
  </si>
  <si>
    <t>181-4</t>
  </si>
  <si>
    <t>182-1</t>
  </si>
  <si>
    <t>182-2</t>
  </si>
  <si>
    <t>182-3</t>
  </si>
  <si>
    <t>182-4</t>
  </si>
  <si>
    <t>190-1</t>
  </si>
  <si>
    <t>190-2</t>
  </si>
  <si>
    <t>190-3</t>
  </si>
  <si>
    <t>190-4</t>
  </si>
  <si>
    <t>191-1</t>
  </si>
  <si>
    <t>CARDIAC CATHETERIZATION FOR CORONARY ARTERY DISEASE</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</si>
  <si>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</si>
  <si>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</si>
  <si>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</si>
  <si>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</si>
  <si>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</si>
  <si>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</si>
  <si>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</si>
  <si>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</si>
  <si>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</si>
  <si>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</si>
  <si>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</si>
  <si>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</si>
  <si>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</si>
  <si>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</si>
  <si>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</si>
  <si>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</si>
  <si>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</si>
  <si>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</si>
  <si>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</si>
  <si>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</si>
  <si>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</si>
  <si>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</si>
  <si>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</si>
  <si>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</si>
  <si>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</si>
  <si>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</si>
  <si>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</si>
  <si>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</si>
  <si>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</si>
  <si>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</si>
  <si>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</si>
  <si>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</si>
  <si>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</si>
  <si>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</si>
  <si>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</si>
  <si>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</si>
  <si>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</si>
  <si>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</si>
  <si>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</si>
  <si>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</si>
  <si>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</si>
  <si>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</si>
  <si>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</si>
  <si>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</si>
  <si>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</si>
  <si>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</si>
  <si>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</si>
  <si>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</si>
  <si>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</si>
  <si>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</si>
  <si>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</si>
  <si>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</si>
  <si>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</si>
  <si>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</si>
  <si>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</si>
  <si>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</si>
  <si>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</si>
  <si>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</si>
  <si>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</si>
  <si>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</si>
  <si>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</si>
  <si>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</si>
  <si>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</si>
  <si>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</si>
  <si>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</si>
  <si>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</si>
  <si>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</si>
  <si>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</si>
  <si>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</si>
  <si>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</si>
  <si>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</si>
  <si>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</si>
  <si>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</si>
  <si>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</si>
  <si>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</si>
  <si>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</si>
  <si>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</si>
  <si>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</si>
  <si>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</si>
  <si>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</si>
  <si>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</si>
  <si>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</si>
  <si>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</si>
  <si>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</si>
  <si>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</si>
  <si>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</si>
  <si>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</si>
  <si>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</si>
  <si>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</si>
  <si>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</si>
  <si>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</si>
  <si>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230-1</t>
  </si>
  <si>
    <t>230-2</t>
  </si>
  <si>
    <t>230-3</t>
  </si>
  <si>
    <t>230-4</t>
  </si>
  <si>
    <t>231-1</t>
  </si>
  <si>
    <t>231-2</t>
  </si>
  <si>
    <t>231-3</t>
  </si>
  <si>
    <t>231-4</t>
  </si>
  <si>
    <t>232-1</t>
  </si>
  <si>
    <t>232-2</t>
  </si>
  <si>
    <t>232-3</t>
  </si>
  <si>
    <t>232-4</t>
  </si>
  <si>
    <t>233-1</t>
  </si>
  <si>
    <t>233-2</t>
  </si>
  <si>
    <t>233-3</t>
  </si>
  <si>
    <t>233-4</t>
  </si>
  <si>
    <t>234-1</t>
  </si>
  <si>
    <t>234-2</t>
  </si>
  <si>
    <t>234-3</t>
  </si>
  <si>
    <t>234-4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</si>
  <si>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</si>
  <si>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</si>
  <si>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</si>
  <si>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</si>
  <si>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</si>
  <si>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</si>
  <si>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</si>
  <si>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</si>
  <si>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</si>
  <si>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</si>
  <si>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</si>
  <si>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</si>
  <si>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</si>
  <si>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</si>
  <si>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</si>
  <si>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</si>
  <si>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</si>
  <si>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</si>
  <si>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</si>
  <si>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</si>
  <si>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</si>
  <si>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</si>
  <si>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</si>
  <si>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</si>
  <si>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</si>
  <si>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</si>
  <si>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</si>
  <si>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</si>
  <si>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</si>
  <si>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</si>
  <si>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</si>
  <si>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</si>
  <si>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</si>
  <si>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</si>
  <si>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</si>
  <si>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</si>
  <si>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</si>
  <si>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</si>
  <si>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</si>
  <si>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</si>
  <si>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</si>
  <si>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</si>
  <si>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</si>
  <si>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</si>
  <si>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</si>
  <si>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</si>
  <si>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</si>
  <si>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</si>
  <si>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</si>
  <si>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</si>
  <si>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</si>
  <si>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</si>
  <si>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</si>
  <si>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</si>
  <si>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</si>
  <si>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</si>
  <si>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</si>
  <si>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</si>
  <si>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</si>
  <si>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</si>
  <si>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</si>
  <si>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</si>
  <si>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</si>
  <si>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</si>
  <si>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</si>
  <si>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CHOLECYSTECTOMY</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</si>
  <si>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</si>
  <si>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</si>
  <si>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</si>
  <si>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</si>
  <si>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</si>
  <si>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</si>
  <si>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</si>
  <si>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</si>
  <si>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</si>
  <si>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</si>
  <si>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</si>
  <si>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</si>
  <si>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</si>
  <si>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</si>
  <si>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</si>
  <si>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</si>
  <si>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</si>
  <si>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</si>
  <si>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</si>
  <si>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</si>
  <si>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</si>
  <si>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</si>
  <si>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</si>
  <si>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</si>
  <si>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</si>
  <si>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</si>
  <si>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</si>
  <si>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</si>
  <si>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</si>
  <si>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</si>
  <si>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</si>
  <si>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</si>
  <si>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</si>
  <si>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</si>
  <si>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</si>
  <si>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</si>
  <si>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</si>
  <si>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</si>
  <si>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</si>
  <si>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</si>
  <si>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</si>
  <si>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</si>
  <si>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</si>
  <si>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</si>
  <si>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</si>
  <si>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</si>
  <si>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</si>
  <si>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</si>
  <si>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</si>
  <si>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</si>
  <si>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</si>
  <si>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</si>
  <si>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</si>
  <si>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</si>
  <si>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</si>
  <si>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</si>
  <si>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</si>
  <si>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</si>
  <si>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</si>
  <si>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</si>
  <si>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</si>
  <si>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</si>
  <si>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</si>
  <si>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</si>
  <si>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</si>
  <si>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</si>
  <si>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</si>
  <si>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</si>
  <si>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</si>
  <si>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</si>
  <si>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</si>
  <si>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</si>
  <si>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</si>
  <si>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</si>
  <si>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</si>
  <si>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</si>
  <si>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</si>
  <si>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</si>
  <si>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</si>
  <si>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</si>
  <si>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</si>
  <si>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</si>
  <si>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</si>
  <si>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</si>
  <si>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</si>
  <si>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</si>
  <si>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</si>
  <si>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</si>
  <si>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</si>
  <si>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</si>
  <si>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</si>
  <si>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</si>
  <si>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</si>
  <si>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</si>
  <si>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</si>
  <si>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322-1</t>
  </si>
  <si>
    <t>322-2</t>
  </si>
  <si>
    <t>322-3</t>
  </si>
  <si>
    <t>322-4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</si>
  <si>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</si>
  <si>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</si>
  <si>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</si>
  <si>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</si>
  <si>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</si>
  <si>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</si>
  <si>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</si>
  <si>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</si>
  <si>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</si>
  <si>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</si>
  <si>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</si>
  <si>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</si>
  <si>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</si>
  <si>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</si>
  <si>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</si>
  <si>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</si>
  <si>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</si>
  <si>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</si>
  <si>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</si>
  <si>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</si>
  <si>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</si>
  <si>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</si>
  <si>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</si>
  <si>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</si>
  <si>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</si>
  <si>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</si>
  <si>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</si>
  <si>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</si>
  <si>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</si>
  <si>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</si>
  <si>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</si>
  <si>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</si>
  <si>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</si>
  <si>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</si>
  <si>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</si>
  <si>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</si>
  <si>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</si>
  <si>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</si>
  <si>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</si>
  <si>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</si>
  <si>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</si>
  <si>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</si>
  <si>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</si>
  <si>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</si>
  <si>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</si>
  <si>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</si>
  <si>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</si>
  <si>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</si>
  <si>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</si>
  <si>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</si>
  <si>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</si>
  <si>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</si>
  <si>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</si>
  <si>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</si>
  <si>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</si>
  <si>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</si>
  <si>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</si>
  <si>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</si>
  <si>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</si>
  <si>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</si>
  <si>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</si>
  <si>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</si>
  <si>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</si>
  <si>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</si>
  <si>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</si>
  <si>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</si>
  <si>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</si>
  <si>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</si>
  <si>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</si>
  <si>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</si>
  <si>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</si>
  <si>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</si>
  <si>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</si>
  <si>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</si>
  <si>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</si>
  <si>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</si>
  <si>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</si>
  <si>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</si>
  <si>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</si>
  <si>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</si>
  <si>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</si>
  <si>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</si>
  <si>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</si>
  <si>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</si>
  <si>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</si>
  <si>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</si>
  <si>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</si>
  <si>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</si>
  <si>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</si>
  <si>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</si>
  <si>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</si>
  <si>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</si>
  <si>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</si>
  <si>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</si>
  <si>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</si>
  <si>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</si>
  <si>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</si>
  <si>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</si>
  <si>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</si>
  <si>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</si>
  <si>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</si>
  <si>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</si>
  <si>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</si>
  <si>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</si>
  <si>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</si>
  <si>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</si>
  <si>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</si>
  <si>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</si>
  <si>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</si>
  <si>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</si>
  <si>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</si>
  <si>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</si>
  <si>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</si>
  <si>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</si>
  <si>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</si>
  <si>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</si>
  <si>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426-1</t>
  </si>
  <si>
    <t>426-2</t>
  </si>
  <si>
    <t>426-3</t>
  </si>
  <si>
    <t>426-4</t>
  </si>
  <si>
    <t>427-1</t>
  </si>
  <si>
    <t>427-2</t>
  </si>
  <si>
    <t>427-3</t>
  </si>
  <si>
    <t>427-4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</si>
  <si>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</si>
  <si>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</si>
  <si>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</si>
  <si>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</si>
  <si>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</si>
  <si>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</si>
  <si>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</si>
  <si>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</si>
  <si>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</si>
  <si>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</si>
  <si>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</si>
  <si>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</si>
  <si>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</si>
  <si>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</si>
  <si>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</si>
  <si>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</si>
  <si>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</si>
  <si>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</si>
  <si>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</si>
  <si>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</si>
  <si>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</si>
  <si>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</si>
  <si>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</si>
  <si>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</si>
  <si>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</si>
  <si>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</si>
  <si>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</si>
  <si>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</si>
  <si>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</si>
  <si>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</si>
  <si>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</si>
  <si>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</si>
  <si>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</si>
  <si>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</si>
  <si>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</si>
  <si>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</si>
  <si>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</si>
  <si>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</si>
  <si>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</si>
  <si>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</si>
  <si>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</si>
  <si>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</si>
  <si>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</si>
  <si>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</si>
  <si>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</si>
  <si>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</si>
  <si>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</si>
  <si>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</si>
  <si>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</si>
  <si>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</si>
  <si>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</si>
  <si>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</si>
  <si>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</si>
  <si>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</si>
  <si>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</si>
  <si>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</si>
  <si>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469-1</t>
  </si>
  <si>
    <t>469-2</t>
  </si>
  <si>
    <t>469-3</t>
  </si>
  <si>
    <t>469-4</t>
  </si>
  <si>
    <t>470-1</t>
  </si>
  <si>
    <t>470-2</t>
  </si>
  <si>
    <t>470-3</t>
  </si>
  <si>
    <t>470-4</t>
  </si>
  <si>
    <t>480-1</t>
  </si>
  <si>
    <t>480-2</t>
  </si>
  <si>
    <t>480-3</t>
  </si>
  <si>
    <t>480-4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</si>
  <si>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</si>
  <si>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</si>
  <si>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</si>
  <si>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</si>
  <si>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</si>
  <si>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</si>
  <si>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</si>
  <si>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</si>
  <si>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</si>
  <si>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</si>
  <si>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</si>
  <si>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</si>
  <si>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</si>
  <si>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</si>
  <si>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</si>
  <si>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</si>
  <si>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</si>
  <si>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</si>
  <si>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</si>
  <si>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</si>
  <si>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</si>
  <si>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</si>
  <si>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</si>
  <si>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</si>
  <si>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</si>
  <si>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</si>
  <si>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</si>
  <si>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</si>
  <si>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</si>
  <si>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</si>
  <si>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</si>
  <si>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</si>
  <si>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</si>
  <si>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</si>
  <si>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</si>
  <si>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</si>
  <si>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</si>
  <si>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</si>
  <si>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</si>
  <si>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</si>
  <si>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</si>
  <si>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</si>
  <si>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</si>
  <si>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</si>
  <si>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</si>
  <si>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</si>
  <si>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</si>
  <si>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</si>
  <si>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</si>
  <si>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</si>
  <si>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</si>
  <si>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</si>
  <si>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</si>
  <si>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</si>
  <si>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</si>
  <si>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</si>
  <si>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</si>
  <si>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</si>
  <si>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</si>
  <si>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</si>
  <si>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</si>
  <si>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</si>
  <si>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</si>
  <si>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</si>
  <si>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</si>
  <si>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</si>
  <si>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</si>
  <si>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</si>
  <si>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</si>
  <si>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</si>
  <si>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</si>
  <si>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</si>
  <si>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</si>
  <si>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</si>
  <si>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</si>
  <si>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</si>
  <si>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</si>
  <si>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</si>
  <si>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</si>
  <si>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</si>
  <si>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</si>
  <si>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</si>
  <si>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</si>
  <si>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</si>
  <si>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</si>
  <si>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</si>
  <si>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</si>
  <si>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</si>
  <si>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</si>
  <si>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</si>
  <si>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</si>
  <si>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</si>
  <si>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</si>
  <si>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</si>
  <si>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Neonate</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</si>
  <si>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</si>
  <si>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</si>
  <si>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</si>
  <si>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</si>
  <si>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</si>
  <si>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</si>
  <si>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</si>
  <si>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</si>
  <si>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</si>
  <si>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</si>
  <si>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</si>
  <si>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</si>
  <si>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</si>
  <si>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</si>
  <si>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</si>
  <si>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</si>
  <si>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</si>
  <si>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</si>
  <si>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</si>
  <si>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</si>
  <si>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</si>
  <si>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</si>
  <si>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</si>
  <si>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</si>
  <si>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</si>
  <si>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</si>
  <si>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</si>
  <si>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</si>
  <si>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</si>
  <si>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</si>
  <si>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</si>
  <si>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</si>
  <si>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</si>
  <si>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</si>
  <si>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</si>
  <si>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</si>
  <si>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</si>
  <si>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</si>
  <si>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</si>
  <si>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</si>
  <si>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</si>
  <si>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</si>
  <si>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</si>
  <si>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</si>
  <si>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</si>
  <si>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</si>
  <si>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</si>
  <si>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</si>
  <si>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</si>
  <si>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</si>
  <si>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</si>
  <si>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</si>
  <si>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</si>
  <si>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</si>
  <si>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</si>
  <si>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</si>
  <si>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</si>
  <si>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</si>
  <si>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</si>
  <si>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</si>
  <si>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</si>
  <si>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</si>
  <si>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</si>
  <si>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</si>
  <si>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</si>
  <si>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</si>
  <si>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</si>
  <si>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</si>
  <si>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</si>
  <si>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</si>
  <si>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</si>
  <si>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</si>
  <si>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</si>
  <si>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</si>
  <si>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</si>
  <si>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</si>
  <si>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</si>
  <si>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</si>
  <si>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</si>
  <si>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</si>
  <si>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Normal newborn</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</si>
  <si>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</si>
  <si>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</si>
  <si>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</si>
  <si>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</si>
  <si>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</si>
  <si>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</si>
  <si>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</si>
  <si>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</si>
  <si>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</si>
  <si>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</si>
  <si>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</si>
  <si>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</si>
  <si>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</si>
  <si>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</si>
  <si>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</si>
  <si>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</si>
  <si>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</si>
  <si>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</si>
  <si>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</si>
  <si>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</si>
  <si>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</si>
  <si>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</si>
  <si>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</si>
  <si>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</si>
  <si>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</si>
  <si>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</si>
  <si>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</si>
  <si>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</si>
  <si>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</si>
  <si>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</si>
  <si>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</si>
  <si>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</si>
  <si>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</si>
  <si>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</si>
  <si>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</si>
  <si>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</si>
  <si>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</si>
  <si>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</si>
  <si>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</si>
  <si>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</si>
  <si>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</si>
  <si>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</si>
  <si>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</si>
  <si>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</si>
  <si>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</si>
  <si>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</si>
  <si>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</si>
  <si>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</si>
  <si>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</si>
  <si>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</si>
  <si>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</si>
  <si>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</si>
  <si>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</si>
  <si>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</si>
  <si>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</si>
  <si>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</si>
  <si>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</si>
  <si>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</si>
  <si>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</si>
  <si>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</si>
  <si>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</si>
  <si>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</si>
  <si>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</si>
  <si>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</si>
  <si>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</si>
  <si>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</si>
  <si>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</si>
  <si>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</si>
  <si>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</si>
  <si>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</si>
  <si>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</si>
  <si>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</si>
  <si>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</si>
  <si>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</si>
  <si>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</si>
  <si>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</si>
  <si>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</si>
  <si>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</si>
  <si>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</si>
  <si>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695-1</t>
  </si>
  <si>
    <t>695-2</t>
  </si>
  <si>
    <t>695-3</t>
  </si>
  <si>
    <t>695-4</t>
  </si>
  <si>
    <t>696-1</t>
  </si>
  <si>
    <t>696-2</t>
  </si>
  <si>
    <t>696-3</t>
  </si>
  <si>
    <t>696-4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</si>
  <si>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</si>
  <si>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</si>
  <si>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</si>
  <si>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</si>
  <si>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</si>
  <si>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</si>
  <si>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</si>
  <si>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</si>
  <si>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</si>
  <si>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</si>
  <si>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</si>
  <si>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</si>
  <si>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</si>
  <si>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</si>
  <si>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</si>
  <si>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</si>
  <si>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</si>
  <si>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</si>
  <si>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</si>
  <si>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</si>
  <si>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</si>
  <si>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</si>
  <si>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</si>
  <si>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</si>
  <si>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</si>
  <si>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</si>
  <si>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</si>
  <si>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</si>
  <si>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</si>
  <si>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Pediatric mental health</t>
  </si>
  <si>
    <t>Adult mental health</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</si>
  <si>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</si>
  <si>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</si>
  <si>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</si>
  <si>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</si>
  <si>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</si>
  <si>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</si>
  <si>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</si>
  <si>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</si>
  <si>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</si>
  <si>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</si>
  <si>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</si>
  <si>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</si>
  <si>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</si>
  <si>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</si>
  <si>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</si>
  <si>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</si>
  <si>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</si>
  <si>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</si>
  <si>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</si>
  <si>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</si>
  <si>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</si>
  <si>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</si>
  <si>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</si>
  <si>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</si>
  <si>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</si>
  <si>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</si>
  <si>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</si>
  <si>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</si>
  <si>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</si>
  <si>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</si>
  <si>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</si>
  <si>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</si>
  <si>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</si>
  <si>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</si>
  <si>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</si>
  <si>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</si>
  <si>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</si>
  <si>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</si>
  <si>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</si>
  <si>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</si>
  <si>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</si>
  <si>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</si>
  <si>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</si>
  <si>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</si>
  <si>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</si>
  <si>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</si>
  <si>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</si>
  <si>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</si>
  <si>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</si>
  <si>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</si>
  <si>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</si>
  <si>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</si>
  <si>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</si>
  <si>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</si>
  <si>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</si>
  <si>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</si>
  <si>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</si>
  <si>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</si>
  <si>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</si>
  <si>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</si>
  <si>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</si>
  <si>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</si>
  <si>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</si>
  <si>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</si>
  <si>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</si>
  <si>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</si>
  <si>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</si>
  <si>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</si>
  <si>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</si>
  <si>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</si>
  <si>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</si>
  <si>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792-1</t>
  </si>
  <si>
    <t>792-2</t>
  </si>
  <si>
    <t>792-3</t>
  </si>
  <si>
    <t>792-4</t>
  </si>
  <si>
    <t>793-1</t>
  </si>
  <si>
    <t>793-2</t>
  </si>
  <si>
    <t>793-3</t>
  </si>
  <si>
    <t>793-4</t>
  </si>
  <si>
    <t>794-1</t>
  </si>
  <si>
    <t>794-2</t>
  </si>
  <si>
    <t>794-3</t>
  </si>
  <si>
    <t>794-4</t>
  </si>
  <si>
    <t>810-1</t>
  </si>
  <si>
    <t>810-2</t>
  </si>
  <si>
    <t>810-3</t>
  </si>
  <si>
    <t>810-4</t>
  </si>
  <si>
    <t>811-1</t>
  </si>
  <si>
    <t>811-2</t>
  </si>
  <si>
    <t>811-3</t>
  </si>
  <si>
    <t>811-4</t>
  </si>
  <si>
    <t>812-1</t>
  </si>
  <si>
    <t>812-2</t>
  </si>
  <si>
    <t>812-3</t>
  </si>
  <si>
    <t>812-4</t>
  </si>
  <si>
    <t>813-1</t>
  </si>
  <si>
    <t>813-2</t>
  </si>
  <si>
    <t>813-3</t>
  </si>
  <si>
    <t>813-4</t>
  </si>
  <si>
    <t>815-1</t>
  </si>
  <si>
    <t>815-2</t>
  </si>
  <si>
    <t>815-3</t>
  </si>
  <si>
    <t>815-4</t>
  </si>
  <si>
    <t>816-1</t>
  </si>
  <si>
    <t>816-2</t>
  </si>
  <si>
    <t>816-3</t>
  </si>
  <si>
    <t>816-4</t>
  </si>
  <si>
    <t>817-1</t>
  </si>
  <si>
    <t>817-2</t>
  </si>
  <si>
    <t>817-3</t>
  </si>
  <si>
    <t>817-4</t>
  </si>
  <si>
    <t>841-1</t>
  </si>
  <si>
    <t>841-2</t>
  </si>
  <si>
    <t>841-3</t>
  </si>
  <si>
    <t>841-4</t>
  </si>
  <si>
    <t>842-1</t>
  </si>
  <si>
    <t>842-2</t>
  </si>
  <si>
    <t>842-3</t>
  </si>
  <si>
    <t>842-4</t>
  </si>
  <si>
    <t>843-1</t>
  </si>
  <si>
    <t>843-2</t>
  </si>
  <si>
    <t>843-3</t>
  </si>
  <si>
    <t>843-4</t>
  </si>
  <si>
    <t>844-1</t>
  </si>
  <si>
    <t>844-2</t>
  </si>
  <si>
    <t>844-3</t>
  </si>
  <si>
    <t>844-4</t>
  </si>
  <si>
    <t>850-1</t>
  </si>
  <si>
    <t>Rehab</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</si>
  <si>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</si>
  <si>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</si>
  <si>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</si>
  <si>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</si>
  <si>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</si>
  <si>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</si>
  <si>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</si>
  <si>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</si>
  <si>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</si>
  <si>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</si>
  <si>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</si>
  <si>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</si>
  <si>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</si>
  <si>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</si>
  <si>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</si>
  <si>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</si>
  <si>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</si>
  <si>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</si>
  <si>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</si>
  <si>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</si>
  <si>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</si>
  <si>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</si>
  <si>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</si>
  <si>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</si>
  <si>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</si>
  <si>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</si>
  <si>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</si>
  <si>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</si>
  <si>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</si>
  <si>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</si>
  <si>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</si>
  <si>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</si>
  <si>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</si>
  <si>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</si>
  <si>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</si>
  <si>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</si>
  <si>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</si>
  <si>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</si>
  <si>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</si>
  <si>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</si>
  <si>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</si>
  <si>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</si>
  <si>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</si>
  <si>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</si>
  <si>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</si>
  <si>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</si>
  <si>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</si>
  <si>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</si>
  <si>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</si>
  <si>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</si>
  <si>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</si>
  <si>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</si>
  <si>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</si>
  <si>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</si>
  <si>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</si>
  <si>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</si>
  <si>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</si>
  <si>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</si>
  <si>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</si>
  <si>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</si>
  <si>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</si>
  <si>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</si>
  <si>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</si>
  <si>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</si>
  <si>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Error DRG</t>
  </si>
  <si>
    <t>956-0</t>
  </si>
  <si>
    <t>Cost-to-Charge Ratios</t>
  </si>
  <si>
    <t>1. CCRs are multiplied by covered charges to calculate the hospital's estimated cost of care for each stay. The estimated cost of care is a factor in the cost outlier calculations. For Montana hospitals, the CCR is specific to the hospital and calculated by DPHHS from the cost report. For centers of excellence, a hospital-specific CCR is also used. For other out-of-state hospitals, DPHHS uses statewide average CCRs as calculated by Medicare (urban operating plus capital).</t>
  </si>
  <si>
    <t>3. The corresponding Montana value is 33.1%. It is not shown because Montana Medicaid uses hospital-specific CCRs for Montana hospitals.</t>
  </si>
  <si>
    <t>Cost-to-Charge Ratios for Montana Hospitals</t>
  </si>
  <si>
    <t>Out-of-State Cost to Charge Ratios</t>
  </si>
  <si>
    <t>Centers of Excellence</t>
  </si>
  <si>
    <t>Hospital</t>
  </si>
  <si>
    <t>MT Provider ID</t>
  </si>
  <si>
    <t>CCR</t>
  </si>
  <si>
    <t>State</t>
  </si>
  <si>
    <t>PID</t>
  </si>
  <si>
    <t>Benefis - Rehab</t>
  </si>
  <si>
    <t>118248</t>
  </si>
  <si>
    <t>Alabama</t>
  </si>
  <si>
    <t xml:space="preserve">Nebraska </t>
  </si>
  <si>
    <t>HARBORVIEW MEDICAL CENTER</t>
  </si>
  <si>
    <t>WA</t>
  </si>
  <si>
    <t>Benefis - Gen Acute Care Hosp</t>
  </si>
  <si>
    <t>174352</t>
  </si>
  <si>
    <t xml:space="preserve">Alaska </t>
  </si>
  <si>
    <t xml:space="preserve">Nevada </t>
  </si>
  <si>
    <t>SEATTLE CHILDREN'S HOSPITAL</t>
  </si>
  <si>
    <t>Benefis - Psych</t>
  </si>
  <si>
    <t>175565</t>
  </si>
  <si>
    <t xml:space="preserve">Arizona </t>
  </si>
  <si>
    <t xml:space="preserve">New Hampshire </t>
  </si>
  <si>
    <t>LUCILE PACKARD CHLDRNS HOSP</t>
  </si>
  <si>
    <t>CA</t>
  </si>
  <si>
    <t>St Vincent - Gen Acute Care Hosp</t>
  </si>
  <si>
    <t>168077</t>
  </si>
  <si>
    <t xml:space="preserve">Arkansas </t>
  </si>
  <si>
    <t>UNIVERSITY OF WASHINGTON</t>
  </si>
  <si>
    <t>St Vincent - Rehab</t>
  </si>
  <si>
    <t>376337</t>
  </si>
  <si>
    <t xml:space="preserve">California </t>
  </si>
  <si>
    <t xml:space="preserve">New Mexico </t>
  </si>
  <si>
    <t>SEATTLE CANCER CARE ALLIANCE</t>
  </si>
  <si>
    <t>Billings Clinic</t>
  </si>
  <si>
    <t>185939</t>
  </si>
  <si>
    <t xml:space="preserve">Colorado </t>
  </si>
  <si>
    <t xml:space="preserve">New York </t>
  </si>
  <si>
    <t>OREGON HEALTH SCIENCES UNIV</t>
  </si>
  <si>
    <t>OR</t>
  </si>
  <si>
    <t>Community, Missoula</t>
  </si>
  <si>
    <t>396955</t>
  </si>
  <si>
    <t xml:space="preserve">Connecticut </t>
  </si>
  <si>
    <t xml:space="preserve">North Carolina </t>
  </si>
  <si>
    <t>PROVIDENCE HEALTH &amp; SERVICES</t>
  </si>
  <si>
    <t>Community, Missoula-Rehab</t>
  </si>
  <si>
    <t>396942</t>
  </si>
  <si>
    <t>Delaware</t>
  </si>
  <si>
    <t xml:space="preserve">North Dakota </t>
  </si>
  <si>
    <t>PROV SCRED HRT MED CTR CHLD HOS</t>
  </si>
  <si>
    <t>Kalispell Rgnl - Gen Acute Care Hosp</t>
  </si>
  <si>
    <t>174486</t>
  </si>
  <si>
    <t>District of Columbia</t>
  </si>
  <si>
    <t xml:space="preserve">Ohio </t>
  </si>
  <si>
    <t>UNIVERSITY OF UTAH</t>
  </si>
  <si>
    <t>UT</t>
  </si>
  <si>
    <t>Providence Hlth  - Gen Acute Care Hosp</t>
  </si>
  <si>
    <t>209270</t>
  </si>
  <si>
    <t xml:space="preserve">Florida </t>
  </si>
  <si>
    <t xml:space="preserve">Oklahoma </t>
  </si>
  <si>
    <t>PRIMARY CHILDRENS HOSPITAL</t>
  </si>
  <si>
    <t>Providence Hlth - Psych</t>
  </si>
  <si>
    <t>209321</t>
  </si>
  <si>
    <t xml:space="preserve">Georgia </t>
  </si>
  <si>
    <t xml:space="preserve">Oregon </t>
  </si>
  <si>
    <t>THE CHILDREN'S HOSP ASSOC</t>
  </si>
  <si>
    <t>CO</t>
  </si>
  <si>
    <t>Providence Hlth - Rehab</t>
  </si>
  <si>
    <t>184015</t>
  </si>
  <si>
    <t xml:space="preserve">Hawaii </t>
  </si>
  <si>
    <t xml:space="preserve">Pennsylvania </t>
  </si>
  <si>
    <t>St James</t>
  </si>
  <si>
    <t>129077</t>
  </si>
  <si>
    <t>Update</t>
  </si>
  <si>
    <t xml:space="preserve">Idaho </t>
  </si>
  <si>
    <t>Puerto Rico</t>
  </si>
  <si>
    <t>St Peter's - Gen Acute Care Hosp</t>
  </si>
  <si>
    <t>167206</t>
  </si>
  <si>
    <t xml:space="preserve">Illinois </t>
  </si>
  <si>
    <t>St Peter's - Pysch / Gen Acute Care Hosp</t>
  </si>
  <si>
    <t>285583</t>
  </si>
  <si>
    <t xml:space="preserve">Indiana </t>
  </si>
  <si>
    <t xml:space="preserve">South Carolina </t>
  </si>
  <si>
    <t>Bozeman Deaconess</t>
  </si>
  <si>
    <t>424814</t>
  </si>
  <si>
    <t xml:space="preserve">Iowa </t>
  </si>
  <si>
    <t xml:space="preserve">South Dakota </t>
  </si>
  <si>
    <t>Shodair Chdrn's - Psych</t>
  </si>
  <si>
    <t>130305</t>
  </si>
  <si>
    <t xml:space="preserve">Kansas </t>
  </si>
  <si>
    <t xml:space="preserve">Tennessee </t>
  </si>
  <si>
    <t>Northern Montana</t>
  </si>
  <si>
    <t>125710</t>
  </si>
  <si>
    <t xml:space="preserve">Kentucky </t>
  </si>
  <si>
    <t xml:space="preserve">Texas </t>
  </si>
  <si>
    <t>Hlthctr Northwest</t>
  </si>
  <si>
    <t>200226</t>
  </si>
  <si>
    <t xml:space="preserve">Louisiana </t>
  </si>
  <si>
    <t xml:space="preserve">Utah </t>
  </si>
  <si>
    <t>Hlthctr Northwest-Rehab</t>
  </si>
  <si>
    <t>453152</t>
  </si>
  <si>
    <t xml:space="preserve">Maine </t>
  </si>
  <si>
    <t xml:space="preserve">Vermont </t>
  </si>
  <si>
    <t>Central MT Surgery</t>
  </si>
  <si>
    <t>164268</t>
  </si>
  <si>
    <t xml:space="preserve">Maryland </t>
  </si>
  <si>
    <t xml:space="preserve">Virginia </t>
  </si>
  <si>
    <t>Rehabilitation Hospital of Montana</t>
  </si>
  <si>
    <t xml:space="preserve">Massachusetts </t>
  </si>
  <si>
    <t xml:space="preserve">Washington </t>
  </si>
  <si>
    <t xml:space="preserve">Michigan </t>
  </si>
  <si>
    <t xml:space="preserve">West Virginia </t>
  </si>
  <si>
    <t>Long Term Acute Care (LTAC)</t>
  </si>
  <si>
    <t xml:space="preserve">Minnesota </t>
  </si>
  <si>
    <t xml:space="preserve">Wisconsin </t>
  </si>
  <si>
    <t xml:space="preserve">Mississippi </t>
  </si>
  <si>
    <t xml:space="preserve">Wyoming </t>
  </si>
  <si>
    <t>Advanced Care of MT</t>
  </si>
  <si>
    <t>244894</t>
  </si>
  <si>
    <t xml:space="preserve">Missouri </t>
  </si>
  <si>
    <t>Specialty Hospital of Utah</t>
  </si>
  <si>
    <t>This DRG Pricing Calculator is intended to enable hospitals and other interested parties in understanding and predicting payment for inpatient stays covered by Montana Medicaid. This version applies to stays with dates of admission on or after October 1, 2020. The "Calculator" sheet incorporates the pricing logic for the DRG base payment, cost outlier payments, etc. The "DRG Table" sheet shows information specific to each DRG. The "Hospital Table" sheet shows information specific to each hospital.</t>
  </si>
  <si>
    <t>4. This calculator spreadsheet is intended to be helpful to users, but it cannot capture all the editing and pricing complexity of the Medicaid claims processing system. In case of difference, the claims processing system is correct.</t>
  </si>
  <si>
    <r>
      <t>9. Relative weights were derived from 3M V.37 HSRV weights (Col D) re-centered so that the total average casemix for MT stays</t>
    </r>
    <r>
      <rPr>
        <sz val="10"/>
        <rFont val="Arial"/>
        <family val="2"/>
      </rPr>
      <t xml:space="preserve"> = 1.00 (Col E).</t>
    </r>
  </si>
  <si>
    <t xml:space="preserve">2. CCRs shown are the Medicare statewide urban hospital CCRs for inpatient care, operating plus capital cost, for federal fiscal year 2019. The source is: Federal Register Table 8A. Available at https://www.cms.gov/Medicare/Medicare-Fee-for-Service-Payment/AcuteInpatientPPS/Acute-Inpatient-Files-for-Download-Items/FY2018-Final-Rule-Correction-Notice-Files.html?DLPage=1&amp;DLEntries=10&amp;DLSort=1&amp;DLSortDir=descending     </t>
  </si>
  <si>
    <t>ò</t>
  </si>
  <si>
    <t>LIVER TRANSPLANT &amp;/OR INTESTINAL TRANSPLANT</t>
  </si>
  <si>
    <t>HEART &amp;/OR LUNG TRANSPLANT</t>
  </si>
  <si>
    <t>TRACHEOSTOMY W MV 96+ HOURS W EXTENSIVE PROCEDURE</t>
  </si>
  <si>
    <t>TRACHEOSTOMY W MV 96+ HOURS W/O EXTENSIVE PROCEDURE</t>
  </si>
  <si>
    <t>PANCREAS TRANSPLANT</t>
  </si>
  <si>
    <t>AUTOLOGOUS BONE MARROW TRANSPLANT OR T-CELL IMMUNOTHERAPY</t>
  </si>
  <si>
    <t>OPEN CRANIOTOMY FOR TRAUMA</t>
  </si>
  <si>
    <t>OPEN CRANIOTOMY EXCEPT TRAUMA</t>
  </si>
  <si>
    <t>VENTRICULAR SHUNT PROCEDURES</t>
  </si>
  <si>
    <t>SPINAL PROCEDURES</t>
  </si>
  <si>
    <t>OPEN EXTRACRANIAL VASCULAR PROCEDURES</t>
  </si>
  <si>
    <t>OTHER NERVOUS SYSTEM &amp; RELATED PROCEDURES</t>
  </si>
  <si>
    <t>027-1</t>
  </si>
  <si>
    <t>OTHER OPEN CRANIOTOMY</t>
  </si>
  <si>
    <t>027-2</t>
  </si>
  <si>
    <t>027-3</t>
  </si>
  <si>
    <t>027-4</t>
  </si>
  <si>
    <t>029-1</t>
  </si>
  <si>
    <t>OTHER PERCUTANEOUS INTRACRANIAL PROCEDURES</t>
  </si>
  <si>
    <t>029-2</t>
  </si>
  <si>
    <t>029-3</t>
  </si>
  <si>
    <t>029-4</t>
  </si>
  <si>
    <t>030-1</t>
  </si>
  <si>
    <t>PERCUTANEOUS INTRA &amp; EXTRACRANIAL VASCULAR PROCEDURES</t>
  </si>
  <si>
    <t>030-2</t>
  </si>
  <si>
    <t>030-3</t>
  </si>
  <si>
    <t>030-4</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</si>
  <si>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</si>
  <si>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</si>
  <si>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</si>
  <si>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</si>
  <si>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</si>
  <si>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</si>
  <si>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</si>
  <si>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</si>
  <si>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</si>
  <si>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</si>
  <si>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</si>
  <si>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</si>
  <si>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ALTERATION IN CONSCIOUSNESS</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</si>
  <si>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</si>
  <si>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</si>
  <si>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</si>
  <si>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</si>
  <si>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</si>
  <si>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</si>
  <si>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ANOXIC &amp; OTHER SEVERE BRAIN DAMAGE</t>
  </si>
  <si>
    <t>ORBIT &amp; EYE PROCEDURES</t>
  </si>
  <si>
    <t>EYE INFECTIONS &amp; OTHER EYE DISORDERS</t>
  </si>
  <si>
    <t>MAJOR CRANIAL/FACIAL BONE PROCEDURES</t>
  </si>
  <si>
    <t>OTHER MAJOR HEAD &amp; NECK PROCEDURES</t>
  </si>
  <si>
    <t>FACIAL BONE PROCEDURES EXCEPT MAJOR CRANIAL/FACIAL BONE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</si>
  <si>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</si>
  <si>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</si>
  <si>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</si>
  <si>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</si>
  <si>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</si>
  <si>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</si>
  <si>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DISEASES &amp; DISORDERS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</si>
  <si>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</si>
  <si>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</si>
  <si>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</si>
  <si>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</si>
  <si>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</si>
  <si>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</si>
  <si>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RESPIRATORY FAILURE</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</si>
  <si>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</si>
  <si>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</si>
  <si>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</si>
  <si>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</si>
  <si>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</si>
  <si>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</si>
  <si>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</si>
  <si>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</si>
  <si>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</si>
  <si>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</si>
  <si>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</si>
  <si>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ACUTE BRONCHITIS &amp; RELATED SYMPTOMS</t>
  </si>
  <si>
    <t>MAJOR CARDIOTHORACIC REPAIR OF HEART ANOMALY</t>
  </si>
  <si>
    <t>IMPLANTABLE HEART ASSIST SYSTEMS</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</si>
  <si>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</si>
  <si>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</si>
  <si>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</si>
  <si>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</si>
  <si>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</si>
  <si>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</si>
  <si>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PERMANENT CARDIAC PACEMAKER IMPLANT W AMI, HEART FAILURE OR SHOCK</t>
  </si>
  <si>
    <t>PERM CARDIAC PACEMAKER IMPLANT W/O AMI, HEART FAILURE OR SHOCK</t>
  </si>
  <si>
    <t>PERCUTANEOUS CARDIAC INTERVENTION W AMI</t>
  </si>
  <si>
    <t>PERCUTANEOUS CARDIAC INTERVENTION W/O AMI</t>
  </si>
  <si>
    <t>INSERTION, REVISION &amp; REPLACEMENTS OF PACEMAKER &amp; OTHER CARDIAC DEVICES</t>
  </si>
  <si>
    <t>CARDIAC PACEMAKER &amp; DEFIBRILLATOR REVISION EXCEPT DEVICE REPLACEMENT</t>
  </si>
  <si>
    <t>178-1</t>
  </si>
  <si>
    <t>EXTERNAL HEART ASSIST SYSTEMS</t>
  </si>
  <si>
    <t>178-2</t>
  </si>
  <si>
    <t>178-3</t>
  </si>
  <si>
    <t>178-4</t>
  </si>
  <si>
    <t>179-1</t>
  </si>
  <si>
    <t>DEFIBRILLATOR IMPLANTS</t>
  </si>
  <si>
    <t>179-2</t>
  </si>
  <si>
    <t>179-3</t>
  </si>
  <si>
    <t>179-4</t>
  </si>
  <si>
    <t>OTHER CIRCULATORY SYSTEM PROCEDURES</t>
  </si>
  <si>
    <t>LOWER EXTREMITY ARTERIAL PROCEDURES</t>
  </si>
  <si>
    <t>OTHER PERIPHERAL VASCULAR PROCEDURES</t>
  </si>
  <si>
    <t>183-1</t>
  </si>
  <si>
    <t>PERCUTANEOUS STRUCTURAL CARDIAC PROCEDURES</t>
  </si>
  <si>
    <t>183-2</t>
  </si>
  <si>
    <t>183-3</t>
  </si>
  <si>
    <t>183-4</t>
  </si>
  <si>
    <t>ACUTE MYOCARDIAL INFARCTION</t>
  </si>
  <si>
    <t>CARDIAC CATHETERIZATION FOR OTHER NON-CORONARY CONDITIONS</t>
  </si>
  <si>
    <t>ACUTE &amp; SUBACUTE ENDOCARDITIS</t>
  </si>
  <si>
    <t>HEART FAILURE</t>
  </si>
  <si>
    <t>CARDIAC ARREST &amp; SHOCK</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</si>
  <si>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</si>
  <si>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</si>
  <si>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</si>
  <si>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</si>
  <si>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</si>
  <si>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</si>
  <si>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</si>
  <si>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</si>
  <si>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</si>
  <si>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</si>
  <si>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</si>
  <si>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OTHER STOMACH, ESOPHAGEAL &amp; DUODENAL PROCEDURES</t>
  </si>
  <si>
    <t>OTHER SMALL &amp; LARGE BOWEL PROCEDURES</t>
  </si>
  <si>
    <t>PERITONEAL ADHESIOLYSIS</t>
  </si>
  <si>
    <t>ANAL PROCEDURES</t>
  </si>
  <si>
    <t>HERNIA PROCEDURES EXCEPT INGUINAL, FEMORAL &amp; UMBILICAL</t>
  </si>
  <si>
    <t>INGUINAL, FEMORAL &amp; UMBILICAL HERNIA PROCEDURES</t>
  </si>
  <si>
    <t>OTHER DIGESTIVE SYSTEM &amp; ABDOMINAL PROCEDURES</t>
  </si>
  <si>
    <t>MAJOR SMALL BOWEL PROCEDURES</t>
  </si>
  <si>
    <t>MAJOR LARGE BOWEL PROCEDURES</t>
  </si>
  <si>
    <t>GASTRIC FUNDOPLICATION</t>
  </si>
  <si>
    <t>APPENDECTOMY WITH COMPLEX PRINCIPAL DIAGNOSIS</t>
  </si>
  <si>
    <t>APPENDECTOMY WITHOUT COMPLEX PRINCIPAL DIAGNOSIS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</si>
  <si>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</si>
  <si>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</si>
  <si>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</si>
  <si>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</si>
  <si>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</si>
  <si>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</si>
  <si>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</si>
  <si>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</si>
  <si>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</si>
  <si>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OTHER GASTROENTERITIS, NAUSEA &amp; VOMITING</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</si>
  <si>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</si>
  <si>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</si>
  <si>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</si>
  <si>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</si>
  <si>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</si>
  <si>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</si>
  <si>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</si>
  <si>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</si>
  <si>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</si>
  <si>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</si>
  <si>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</si>
  <si>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</si>
  <si>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</si>
  <si>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</si>
  <si>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</si>
  <si>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</si>
  <si>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</si>
  <si>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</si>
  <si>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HIP &amp; FEMUR FRACTURE REPAIR</t>
  </si>
  <si>
    <t>OTHER SIGNIFICANT HIP &amp; FEMUR SURGERY</t>
  </si>
  <si>
    <t>INTERVERTEBRAL DISC EXCISION &amp; DECOMPRESSION</t>
  </si>
  <si>
    <t>SKIN GRAFT, EXCEPT HAND, FOR MUSCULOSKELETAL &amp; CONNECTIVE TISSUE DIAGNOSES</t>
  </si>
  <si>
    <t>KNEE &amp; LOWER LEG PROCEDURES EXCEPT FOOT</t>
  </si>
  <si>
    <t>FOOT &amp; TOE PROCEDURES</t>
  </si>
  <si>
    <t>SHOULDER, UPPER ARM &amp; FOREARM PROCEDURES EXCEPT JOINT REPLACEMENT</t>
  </si>
  <si>
    <t>HAND &amp; WRIST PROCEDURES</t>
  </si>
  <si>
    <t>TENDON, MUSCLE &amp; OTHER SOFT TISSUE PROCEDURES</t>
  </si>
  <si>
    <t>OTHER MUSCULOSKELETAL SYSTEM &amp; CONNECTIVE TISSUE PROCEDURES</t>
  </si>
  <si>
    <t>CERVICAL SPINAL FUSION &amp; OTHER BACK/NECK PROC EXC DISC EXCIS/DECOMP</t>
  </si>
  <si>
    <t>SHOULDER &amp; ELBOW JOINT REPLACEMENT</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</si>
  <si>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</si>
  <si>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</si>
  <si>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</si>
  <si>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</si>
  <si>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</si>
  <si>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</si>
  <si>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</si>
  <si>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</si>
  <si>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</si>
  <si>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</si>
  <si>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</si>
  <si>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</si>
  <si>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</si>
  <si>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</si>
  <si>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</si>
  <si>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</si>
  <si>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CELLULITIS &amp; OTHER SKIN INFECTIONS</t>
  </si>
  <si>
    <t>CONTUSION, OPEN WOUND &amp; OTHER TRAUMA TO SKIN &amp; SUBCUTANEOUS TISSUE</t>
  </si>
  <si>
    <t>OTHER SKIN, SUBCUTANEOUS TISSUE &amp; BREAST DISORDERS</t>
  </si>
  <si>
    <t>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</si>
  <si>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</si>
  <si>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</si>
  <si>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</si>
  <si>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</si>
  <si>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</si>
  <si>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</si>
  <si>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</si>
  <si>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</si>
  <si>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OTHER NON-HYPOVOLEMIC ELECTROLYTE DISORDERS</t>
  </si>
  <si>
    <t>NON-HYPOVOLEMIC SODIUM DISORDERS</t>
  </si>
  <si>
    <t>THYROID DISORDERS</t>
  </si>
  <si>
    <t>KIDNEY TRANSPLANT</t>
  </si>
  <si>
    <t>MAJOR BLADDER PROCEDURES</t>
  </si>
  <si>
    <t>KIDNEY &amp; URINARY TRACT PROCEDURES FOR MALIGNANCY</t>
  </si>
  <si>
    <t>KIDNEY &amp; URINARY TRACT PROCEDURES FOR NONMALIGNANCY</t>
  </si>
  <si>
    <t>RENAL DIALYSIS ACCESS DEVICE PROCEDURES &amp; VESSEL REPAIR</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</si>
  <si>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</si>
  <si>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</si>
  <si>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</si>
  <si>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</si>
  <si>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</si>
  <si>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</si>
  <si>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</si>
  <si>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</si>
  <si>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</si>
  <si>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ACUTE KIDNEY INJURY</t>
  </si>
  <si>
    <t>CHRONIC KIDNEY DISEASE</t>
  </si>
  <si>
    <t>MAJOR MALE PELVIC PROCEDURES</t>
  </si>
  <si>
    <t>TRANSURETHRAL PROSTATECTOMY</t>
  </si>
  <si>
    <t>PENIS, 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</si>
  <si>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</si>
  <si>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</si>
  <si>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</si>
  <si>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</si>
  <si>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</si>
  <si>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</si>
  <si>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</si>
  <si>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</si>
  <si>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</si>
  <si>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</si>
  <si>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</si>
  <si>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</si>
  <si>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</si>
  <si>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</si>
  <si>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539-1</t>
  </si>
  <si>
    <t>CESAREAN SECTION W STERILIZATION</t>
  </si>
  <si>
    <t>539-2</t>
  </si>
  <si>
    <t>539-3</t>
  </si>
  <si>
    <t>539-4</t>
  </si>
  <si>
    <t>CESAREAN SECTION W/O STERILIZATION</t>
  </si>
  <si>
    <t>VAGINAL DELIVERY W STERILIZATION &amp;/OR D&amp;C</t>
  </si>
  <si>
    <t>VAGINAL DELIVERY W O.R. PROCEDURE EXCEPT STERILIZATION &amp;/OR D&amp;C</t>
  </si>
  <si>
    <t>543-1</t>
  </si>
  <si>
    <t>ABORTION W D&amp;C, ASPIRATION CURETTAGE OR HYSTEROTOMY</t>
  </si>
  <si>
    <t>543-2</t>
  </si>
  <si>
    <t>543-3</t>
  </si>
  <si>
    <t>543-4</t>
  </si>
  <si>
    <t>547-1</t>
  </si>
  <si>
    <t>ANTEPARTUM W O.R. PROCEDURE</t>
  </si>
  <si>
    <t>547-2</t>
  </si>
  <si>
    <t>547-3</t>
  </si>
  <si>
    <t>547-4</t>
  </si>
  <si>
    <t>548-1</t>
  </si>
  <si>
    <t>POSTPARTUM &amp; POST ABORTION DIAGNOSIS W O.R. PROCEDURE</t>
  </si>
  <si>
    <t>548-2</t>
  </si>
  <si>
    <t>548-3</t>
  </si>
  <si>
    <t>548-4</t>
  </si>
  <si>
    <t>VAGINAL DELIVERY</t>
  </si>
  <si>
    <t>POSTPARTUM &amp; POST ABORTION DIAGNOSES W/O PROCEDURE</t>
  </si>
  <si>
    <t>ABORTION W/O D&amp;C, ASPIRATION CURETTAGE OR HYSTEROTOMY</t>
  </si>
  <si>
    <t>ANTEPARTUM W/O O.R. PROCEDURE</t>
  </si>
  <si>
    <t>NEONATE, TRANSFERRED &lt;5 DAYS OLD, NOT BORN HERE</t>
  </si>
  <si>
    <t>NEONATE, TRANSFERRED &lt; 5 DAYS OLD, BORN HERE</t>
  </si>
  <si>
    <t>NEONATE W ECMO</t>
  </si>
  <si>
    <t>NEONATE BWT &lt;1500G W MAJOR PROCEDURE</t>
  </si>
  <si>
    <t>NEONATE BWT &lt; 500G, OR BWT 500-999G &amp; GESTATIONAL AGE &lt;24 WKS, OR BWT 500-749G W MAJOR ANOMALY OR W/O LIFE SUSTAINING IN</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</si>
  <si>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</si>
  <si>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</si>
  <si>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</si>
  <si>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</si>
  <si>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</si>
  <si>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</si>
  <si>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</si>
  <si>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</si>
  <si>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</si>
  <si>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</si>
  <si>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</si>
  <si>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</si>
  <si>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</si>
  <si>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</si>
  <si>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</si>
  <si>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</si>
  <si>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</si>
  <si>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</si>
  <si>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</si>
  <si>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</si>
  <si>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</si>
  <si>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</si>
  <si>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</si>
  <si>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</si>
  <si>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</si>
  <si>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</si>
  <si>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</si>
  <si>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</si>
  <si>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</si>
  <si>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</si>
  <si>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</si>
  <si>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</si>
  <si>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</si>
  <si>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</si>
  <si>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</si>
  <si>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CHEMOTHERAPY FOR ACUTE LEUKEMIA</t>
  </si>
  <si>
    <t>OTHER CHEMOTHERAPY</t>
  </si>
  <si>
    <t>INFECTIOUS &amp; PARASITIC DISEASES INCLUDING HIV W O.R. PROCEDURE</t>
  </si>
  <si>
    <t>POST-OP, POST-TRAUMA, OTHER DEVICE INFECTIONS W O.R. PROCEDURE</t>
  </si>
  <si>
    <t>SEPTICEMIA &amp; DISSEMINATED INFECTIONS</t>
  </si>
  <si>
    <t>POST-OPERATIVE, POST-TRAUMATIC, OTHER DEVICE INFECTIONS</t>
  </si>
  <si>
    <t>FEVER &amp; INFLAMMATORY CONDITIONS</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</si>
  <si>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</si>
  <si>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</si>
  <si>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</si>
  <si>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</si>
  <si>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</si>
  <si>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</si>
  <si>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</si>
  <si>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</si>
  <si>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</si>
  <si>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</si>
  <si>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</si>
  <si>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BEHAVIORAL DISORDERS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</si>
  <si>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</si>
  <si>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</si>
  <si>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</si>
  <si>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</si>
  <si>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</si>
  <si>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</si>
  <si>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</si>
  <si>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</si>
  <si>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EXTENSIVE OR PROCEDURES FOR OTHER COMPLICATIONS OF TREATMENT</t>
  </si>
  <si>
    <t>MODERATELY EXTENSIVE OR PROCEDURES FOR OTHER COMPLICATIONS OF TREATMENT</t>
  </si>
  <si>
    <t>NON-EXTENSIVE OR PROCEDURES FOR OTHER COMPLICATIONS OF TREATMENT</t>
  </si>
  <si>
    <t>HEMORRHAGE OR HEMATOMA DUE TO COMPLICATION</t>
  </si>
  <si>
    <t>ALLERGIC REACTIONS</t>
  </si>
  <si>
    <t>POISONING OF MEDICINAL AGENTS</t>
  </si>
  <si>
    <t>OTHER COMPLICATIONS OF TREATMENT</t>
  </si>
  <si>
    <t>OTHER INJURY, POISONING &amp; TOXIC EFFECT DIAGNOSES</t>
  </si>
  <si>
    <t>TOXIC EFFECTS OF NON-MEDICINAL SUBSTANCES</t>
  </si>
  <si>
    <t>INTENTIONAL SELF-HARM &amp; ATTEMPTED SUICIDE</t>
  </si>
  <si>
    <t>EXTENSIVE 3RD DEGREE BURNS W SKIN GRAFT</t>
  </si>
  <si>
    <t>BURNS W SKIN GRAFT EXCEPT EXTENSIVE 3RD DEGREE BURNS</t>
  </si>
  <si>
    <t>EXTENSIVE 3RD DEGREE BURNS W/O SKIN GRAFT</t>
  </si>
  <si>
    <t>PARTIAL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</si>
  <si>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</si>
  <si>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</si>
  <si>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</si>
  <si>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</si>
  <si>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</si>
  <si>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</si>
  <si>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</si>
  <si>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</si>
  <si>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</si>
  <si>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</si>
  <si>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</si>
  <si>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</si>
  <si>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</si>
  <si>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</si>
  <si>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</si>
  <si>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</si>
  <si>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PRINCIPAL DIAGNOSIS INVALID AS DISCHARGE DIAGNOSIS</t>
  </si>
  <si>
    <t>UNGROUPABLE</t>
  </si>
  <si>
    <t xml:space="preserve">Rhode Island </t>
  </si>
  <si>
    <t>New Jersey</t>
  </si>
  <si>
    <t>10. This table shows information for 1,322 DRGs (330 base DRGs, each with four levels of severity, plus two error DRGs).</t>
  </si>
  <si>
    <t>Effective with Admission Dates October 1, 2020</t>
  </si>
  <si>
    <t>Effective October 1, 2020</t>
  </si>
  <si>
    <t>APR-DRG (Version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</si>
</sst>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_);\(0.00\)"/>
    <numFmt numFmtId="168" formatCode="&quot;$&quot;#,##0.0000_);\(&quot;$&quot;#,##0.0000\)"/>
    <numFmt numFmtId="169" formatCode="&quot;$&quot;#,##0.00"/>
    <numFmt numFmtId="170" formatCode="#,##0.0000_);\(#,##0.0000\)"/>
    <numFmt numFmtId="171" formatCode="[$-409]mmmm\ d\,\ yyyy;@"/>
    <numFmt numFmtId="172" formatCode="0.0000"/>
    <numFmt numFmtId="173" formatCode="0.0000_);[Red]\(0.0000\)"/>
    <numFmt numFmtId="174" formatCode="0.00_);[Red]\(0.00\)"/>
    <numFmt numFmtId="175" formatCode="0.0_);[Red]\(0.0\)"/>
    <numFmt numFmtId="176" formatCode="0_);[Red]\(0\)"/>
    <numFmt numFmtId="177" formatCode="#,##0.0000"/>
    <numFmt numFmtId="178" formatCode="0000000"/>
    <numFmt numFmtId="179" formatCode="000000"/>
  </numFmts>
  <fonts count="34">
    <font>
      <sz val="11"/>
      <color theme="1"/>
      <name val="Calibri"/>
      <family val="2"/>
      <scheme val="minor"/>
    </font>
    <font>
      <sz val="11"/>
      <color theme="1"/>
      <name val="Calibri"/>
      <family val="2"/>
      <scheme val="minor"/>
    </font>
    <font>
      <b/>
      <sz val="10"/>
      <color theme="0"/>
      <name val="Arial"/>
      <family val="2"/>
    </font>
    <font>
      <b/>
      <sz val="10"/>
      <color rgb="FFFF0000"/>
      <name val="Arial"/>
      <family val="2"/>
    </font>
    <font>
      <i/>
      <sz val="11"/>
      <name val="TimesNewRoman,Italic"/>
    </font>
    <font>
      <sz val="22"/>
      <name val="TimesNewRoman,Italic"/>
    </font>
    <font>
      <b/>
      <sz val="16"/>
      <color theme="0"/>
      <name val="Arial"/>
      <family val="2"/>
    </font>
    <font>
      <u/>
      <sz val="10"/>
      <color theme="10"/>
      <name val="Arial"/>
      <family val="2"/>
    </font>
    <font>
      <b/>
      <sz val="11"/>
      <color theme="0"/>
      <name val="Arial"/>
      <family val="2"/>
    </font>
    <font>
      <u/>
      <sz val="10"/>
      <name val="Arial"/>
      <family val="2"/>
    </font>
    <font>
      <sz val="11"/>
      <name val="Arial"/>
      <family val="2"/>
    </font>
    <font>
      <sz val="10"/>
      <name val="Arial"/>
      <family val="2"/>
    </font>
    <font>
      <sz val="12"/>
      <name val="Times New Roman"/>
      <family val="1"/>
    </font>
    <font>
      <i/>
      <sz val="10"/>
      <color rgb="FF000000"/>
      <name val="Arial"/>
      <family val="2"/>
    </font>
    <font>
      <b/>
      <sz val="10"/>
      <name val="Arial"/>
      <family val="2"/>
    </font>
    <font>
      <sz val="10"/>
      <color indexed="8"/>
      <name val="Arial"/>
      <family val="2"/>
    </font>
    <font>
      <b/>
      <i/>
      <sz val="10"/>
      <name val="Arial"/>
      <family val="2"/>
    </font>
    <font>
      <sz val="8"/>
      <name val="Arial"/>
      <family val="2"/>
    </font>
    <font>
      <sz val="8"/>
      <color indexed="8"/>
      <name val="Arial"/>
      <family val="2"/>
    </font>
    <font>
      <b/>
      <sz val="10"/>
      <color indexed="9"/>
      <name val="Arial"/>
      <family val="2"/>
    </font>
    <font>
      <sz val="10"/>
      <color indexed="9"/>
      <name val="Arial"/>
      <family val="2"/>
    </font>
    <font>
      <sz val="10"/>
      <color rgb="FFFF0000"/>
      <name val="Arial"/>
      <family val="2"/>
    </font>
    <font>
      <sz val="10"/>
      <name val="Calibri"/>
      <family val="2"/>
    </font>
    <font>
      <b/>
      <sz val="9"/>
      <name val="Arial"/>
      <family val="2"/>
    </font>
    <font>
      <b/>
      <sz val="10"/>
      <color indexed="8"/>
      <name val="Arial"/>
      <family val="2"/>
    </font>
    <font>
      <vertAlign val="superscript"/>
      <sz val="8"/>
      <color indexed="8"/>
      <name val="Arial"/>
      <family val="2"/>
    </font>
    <font>
      <vertAlign val="superscript"/>
      <sz val="10"/>
      <color indexed="8"/>
      <name val="Arial"/>
      <family val="2"/>
    </font>
    <font>
      <b/>
      <sz val="10"/>
      <color theme="1"/>
      <name val="Arial"/>
      <family val="2"/>
    </font>
    <font>
      <sz val="10"/>
      <name val="Xerox Sans"/>
      <family val="3"/>
    </font>
    <font>
      <sz val="10"/>
      <color theme="1"/>
      <name val="Arial"/>
      <family val="2"/>
    </font>
    <font>
      <sz val="10"/>
      <color theme="0"/>
      <name val="Arial"/>
      <family val="2"/>
    </font>
    <font>
      <i/>
      <sz val="10"/>
      <name val="Arial"/>
      <family val="2"/>
    </font>
    <font>
      <sz val="11"/>
      <color rgb="FF000000"/>
      <name val="Calibri"/>
      <family val="2"/>
      <scheme val="minor"/>
    </font>
    <font>
      <sz val="11"/>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55585A"/>
        <bgColor indexed="64"/>
      </patternFill>
    </fill>
    <fill>
      <patternFill patternType="solid">
        <fgColor rgb="FFFFFFFF"/>
        <bgColor indexed="64"/>
      </patternFill>
    </fill>
    <fill>
      <patternFill patternType="solid">
        <fgColor rgb="FF0047BA"/>
        <bgColor indexed="64"/>
      </patternFill>
    </fill>
    <fill>
      <patternFill patternType="solid">
        <fgColor theme="7" tint="0.79998168889431442"/>
        <bgColor indexed="64"/>
      </patternFill>
    </fill>
    <fill>
      <patternFill patternType="solid">
        <fgColor theme="1"/>
        <bgColor indexed="64"/>
      </patternFill>
    </fill>
    <fill>
      <patternFill patternType="solid">
        <fgColor rgb="FF55585A"/>
        <bgColor indexed="0"/>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tint="-0.749992370372631"/>
        <bgColor indexed="64"/>
      </patternFill>
    </fill>
    <fill>
      <patternFill patternType="solid">
        <fgColor rgb="FFF2F2F2"/>
        <bgColor indexed="64"/>
      </patternFill>
    </fill>
  </fills>
  <borders count="46">
    <border>
      <left/>
      <right/>
      <top/>
      <bottom/>
      <diagonal/>
    </border>
    <border>
      <left style="medium">
        <color rgb="FF55585A"/>
      </left>
      <right/>
      <top style="medium">
        <color rgb="FF55585A"/>
      </top>
      <bottom style="medium">
        <color rgb="FF55585A"/>
      </bottom>
      <diagonal/>
    </border>
    <border>
      <left/>
      <right/>
      <top style="medium">
        <color rgb="FF55585A"/>
      </top>
      <bottom style="medium">
        <color rgb="FF55585A"/>
      </bottom>
      <diagonal/>
    </border>
    <border>
      <left style="medium">
        <color rgb="FF55585A"/>
      </left>
      <right/>
      <top style="medium">
        <color rgb="FF55585A"/>
      </top>
      <bottom/>
      <diagonal/>
    </border>
    <border>
      <left/>
      <right/>
      <top style="medium">
        <color rgb="FF55585A"/>
      </top>
      <bottom/>
      <diagonal/>
    </border>
    <border>
      <left style="medium">
        <color rgb="FF55585A"/>
      </left>
      <right/>
      <top/>
      <bottom/>
      <diagonal/>
    </border>
    <border>
      <left style="medium">
        <color rgb="FF55585A"/>
      </left>
      <right/>
      <top/>
      <bottom style="medium">
        <color rgb="FF55585A"/>
      </bottom>
      <diagonal/>
    </border>
    <border>
      <left/>
      <right/>
      <top/>
      <bottom style="medium">
        <color rgb="FF55585A"/>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rgb="FF55585A"/>
      </right>
      <top style="medium">
        <color rgb="FF55585A"/>
      </top>
      <bottom/>
      <diagonal/>
    </border>
    <border>
      <left/>
      <right style="medium">
        <color rgb="FF55585A"/>
      </right>
      <top/>
      <bottom/>
      <diagonal/>
    </border>
    <border>
      <left/>
      <right style="medium">
        <color rgb="FF55585A"/>
      </right>
      <top/>
      <bottom style="medium">
        <color rgb="FF55585A"/>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55585A"/>
      </right>
      <top style="medium">
        <color rgb="FF55585A"/>
      </top>
      <bottom style="medium">
        <color rgb="FF55585A"/>
      </bottom>
      <diagonal/>
    </border>
    <border>
      <left style="thin">
        <color rgb="FF55585A"/>
      </left>
      <right/>
      <top style="medium">
        <color indexed="64"/>
      </top>
      <bottom/>
      <diagonal/>
    </border>
    <border>
      <left/>
      <right style="thin">
        <color rgb="FF55585A"/>
      </right>
      <top style="medium">
        <color indexed="64"/>
      </top>
      <bottom/>
      <diagonal/>
    </border>
    <border>
      <left style="thin">
        <color rgb="FF55585A"/>
      </left>
      <right/>
      <top/>
      <bottom style="medium">
        <color indexed="64"/>
      </bottom>
      <diagonal/>
    </border>
    <border>
      <left/>
      <right style="thin">
        <color rgb="FF55585A"/>
      </right>
      <top/>
      <bottom style="medium">
        <color indexed="64"/>
      </bottom>
      <diagonal/>
    </border>
    <border>
      <left/>
      <right style="thin">
        <color rgb="FF55585A"/>
      </right>
      <top/>
      <bottom/>
      <diagonal/>
    </border>
    <border>
      <left style="thin">
        <color rgb="FF55585A"/>
      </left>
      <right/>
      <top/>
      <bottom/>
      <diagonal/>
    </border>
    <border>
      <left style="thin">
        <color rgb="FF55585A"/>
      </left>
      <right style="thin">
        <color theme="0"/>
      </right>
      <top/>
      <bottom/>
      <diagonal/>
    </border>
    <border>
      <left style="thin">
        <color theme="0"/>
      </left>
      <right style="thin">
        <color theme="0"/>
      </right>
      <top/>
      <bottom/>
      <diagonal/>
    </border>
    <border>
      <left style="thin">
        <color theme="0"/>
      </left>
      <right/>
      <top/>
      <bottom style="thin">
        <color theme="0"/>
      </bottom>
      <diagonal/>
    </border>
    <border>
      <left/>
      <right style="thin">
        <color rgb="FF55585A"/>
      </right>
      <top/>
      <bottom style="thin">
        <color theme="0"/>
      </bottom>
      <diagonal/>
    </border>
    <border>
      <left style="thin">
        <color theme="0"/>
      </left>
      <right style="thin">
        <color theme="0"/>
      </right>
      <top style="thin">
        <color theme="0"/>
      </top>
      <bottom/>
      <diagonal/>
    </border>
    <border>
      <left style="thin">
        <color theme="0"/>
      </left>
      <right style="thin">
        <color rgb="FF55585A"/>
      </right>
      <top style="thin">
        <color theme="0"/>
      </top>
      <bottom/>
      <diagonal/>
    </border>
    <border>
      <left style="thin">
        <color rgb="FF55585A"/>
      </left>
      <right/>
      <top/>
      <bottom style="thin">
        <color rgb="FF55585A"/>
      </bottom>
      <diagonal/>
    </border>
    <border>
      <left/>
      <right/>
      <top/>
      <bottom style="thin">
        <color rgb="FF55585A"/>
      </bottom>
      <diagonal/>
    </border>
    <border>
      <left/>
      <right style="thin">
        <color rgb="FF55585A"/>
      </right>
      <top/>
      <bottom style="thin">
        <color rgb="FF55585A"/>
      </bottom>
      <diagonal/>
    </border>
    <border>
      <left style="thin">
        <color rgb="FF55585A"/>
      </left>
      <right/>
      <top style="thin">
        <color rgb="FF55585A"/>
      </top>
      <bottom/>
      <diagonal/>
    </border>
    <border>
      <left/>
      <right/>
      <top style="thin">
        <color rgb="FF55585A"/>
      </top>
      <bottom/>
      <diagonal/>
    </border>
    <border>
      <left/>
      <right style="thin">
        <color rgb="FF55585A"/>
      </right>
      <top style="thin">
        <color rgb="FF55585A"/>
      </top>
      <bottom/>
      <diagonal/>
    </border>
    <border>
      <left/>
      <right/>
      <top/>
      <bottom style="thin">
        <color indexed="64"/>
      </bottom>
      <diagonal/>
    </border>
    <border>
      <left/>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medium">
        <color rgb="FF55585A"/>
      </left>
      <right/>
      <top style="medium">
        <color theme="0"/>
      </top>
      <bottom style="medium">
        <color theme="0"/>
      </bottom>
      <diagonal/>
    </border>
    <border>
      <left style="medium">
        <color rgb="FF55585A"/>
      </left>
      <right/>
      <top style="medium">
        <color rgb="FF55585A"/>
      </top>
      <bottom style="medium">
        <color theme="0"/>
      </bottom>
      <diagonal/>
    </border>
    <border>
      <left style="medium">
        <color rgb="FF55585A"/>
      </left>
      <right/>
      <top style="medium">
        <color theme="0"/>
      </top>
      <bottom style="medium">
        <color rgb="FF55585A"/>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15" fillId="0" borderId="0"/>
    <xf numFmtId="0" fontId="11" fillId="0" borderId="0"/>
    <xf numFmtId="0" fontId="28" fillId="0" borderId="0"/>
    <xf numFmtId="0" fontId="1" fillId="0" borderId="0"/>
    <xf numFmtId="0" fontId="11" fillId="0" borderId="0"/>
    <xf numFmtId="0" fontId="29" fillId="0" borderId="0"/>
    <xf numFmtId="9" fontId="11" fillId="0" borderId="0" applyFont="0" applyFill="0" applyBorder="0" applyAlignment="0" applyProtection="0"/>
    <xf numFmtId="0" fontId="32" fillId="0" borderId="0"/>
  </cellStyleXfs>
  <cellXfs count="276">
    <xf numFmtId="0" fontId="0" fillId="0" borderId="0" xfId="0"/>
    <xf numFmtId="0" fontId="2" fillId="0" borderId="1" xfId="0" applyFont="1" applyBorder="1"/>
    <xf numFmtId="0" fontId="2" fillId="0" borderId="2" xfId="0" applyFont="1" applyBorder="1"/>
    <xf numFmtId="0" fontId="3" fillId="2" borderId="3" xfId="0" applyFont="1" applyFill="1" applyBorder="1"/>
    <xf numFmtId="0" fontId="0" fillId="2" borderId="4" xfId="0" applyFill="1" applyBorder="1"/>
    <xf numFmtId="0" fontId="0" fillId="2" borderId="5" xfId="0" applyFill="1" applyBorder="1"/>
    <xf numFmtId="0" fontId="0" fillId="2" borderId="0" xfId="0" applyFill="1"/>
    <xf numFmtId="0" fontId="4" fillId="2" borderId="5" xfId="0" applyFont="1" applyFill="1" applyBorder="1"/>
    <xf numFmtId="0" fontId="5" fillId="3" borderId="5" xfId="0" applyFont="1" applyFill="1" applyBorder="1" applyAlignment="1">
      <alignment horizontal="center"/>
    </xf>
    <xf numFmtId="0" fontId="0" fillId="3" borderId="0" xfId="0" applyFill="1"/>
    <xf numFmtId="0" fontId="6" fillId="4" borderId="5" xfId="0" applyFont="1" applyFill="1" applyBorder="1"/>
    <xf numFmtId="0" fontId="6" fillId="4" borderId="0" xfId="0" applyFont="1" applyFill="1"/>
    <xf numFmtId="0" fontId="7" fillId="0" borderId="0" xfId="4"/>
    <xf numFmtId="15" fontId="8" fillId="4" borderId="5" xfId="0" quotePrefix="1" applyNumberFormat="1" applyFont="1" applyFill="1" applyBorder="1" applyAlignment="1">
      <alignment horizontal="left"/>
    </xf>
    <xf numFmtId="15" fontId="8" fillId="4" borderId="0" xfId="0" quotePrefix="1" applyNumberFormat="1" applyFont="1" applyFill="1" applyAlignment="1">
      <alignment horizontal="left"/>
    </xf>
    <xf numFmtId="0" fontId="9" fillId="0" borderId="0" xfId="0" applyFont="1"/>
    <xf numFmtId="0" fontId="10" fillId="3" borderId="5" xfId="0" applyFont="1" applyFill="1" applyBorder="1" applyAlignment="1">
      <alignment horizontal="left"/>
    </xf>
    <xf numFmtId="0" fontId="11" fillId="3" borderId="0" xfId="0" applyFont="1" applyFill="1" applyAlignment="1">
      <alignment horizontal="left"/>
    </xf>
    <xf numFmtId="0" fontId="11" fillId="5" borderId="5" xfId="0" applyFont="1" applyFill="1" applyBorder="1" applyAlignment="1">
      <alignment wrapText="1"/>
    </xf>
    <xf numFmtId="0" fontId="11" fillId="5" borderId="0" xfId="0" applyFont="1" applyFill="1" applyAlignment="1">
      <alignment wrapText="1"/>
    </xf>
    <xf numFmtId="0" fontId="0" fillId="0" borderId="0" xfId="0" applyAlignment="1">
      <alignment wrapText="1"/>
    </xf>
    <xf numFmtId="0" fontId="10" fillId="3" borderId="5" xfId="0" applyFont="1" applyFill="1" applyBorder="1" applyAlignment="1">
      <alignment horizontal="left" wrapText="1"/>
    </xf>
    <xf numFmtId="0" fontId="11" fillId="3" borderId="0" xfId="0" applyFont="1" applyFill="1" applyAlignment="1">
      <alignment horizontal="left" wrapText="1"/>
    </xf>
    <xf numFmtId="0" fontId="7" fillId="0" borderId="0" xfId="4" applyAlignment="1">
      <alignment wrapText="1"/>
    </xf>
    <xf numFmtId="0" fontId="0" fillId="0" borderId="5" xfId="0" applyBorder="1" applyAlignment="1">
      <alignment horizontal="left"/>
    </xf>
    <xf numFmtId="0" fontId="7" fillId="5" borderId="5" xfId="4" applyFill="1" applyBorder="1" applyAlignment="1">
      <alignment wrapText="1"/>
    </xf>
    <xf numFmtId="0" fontId="12" fillId="2" borderId="5" xfId="0" applyFont="1" applyFill="1" applyBorder="1" applyAlignment="1">
      <alignment horizontal="left"/>
    </xf>
    <xf numFmtId="0" fontId="13" fillId="0" borderId="6" xfId="0" applyFont="1" applyBorder="1" applyAlignment="1">
      <alignment wrapText="1"/>
    </xf>
    <xf numFmtId="0" fontId="2" fillId="0" borderId="8" xfId="0" applyFont="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6" fillId="4" borderId="3" xfId="0" applyFont="1" applyFill="1" applyBorder="1"/>
    <xf numFmtId="0" fontId="6" fillId="4" borderId="4" xfId="0" applyFont="1" applyFill="1" applyBorder="1"/>
    <xf numFmtId="0" fontId="6" fillId="4" borderId="14" xfId="0" applyFont="1" applyFill="1" applyBorder="1"/>
    <xf numFmtId="0" fontId="6" fillId="0" borderId="0" xfId="0" applyFont="1"/>
    <xf numFmtId="15" fontId="8" fillId="4" borderId="15" xfId="0" quotePrefix="1" applyNumberFormat="1" applyFont="1" applyFill="1" applyBorder="1" applyAlignment="1">
      <alignment horizontal="left"/>
    </xf>
    <xf numFmtId="15" fontId="8" fillId="0" borderId="0" xfId="0" quotePrefix="1" applyNumberFormat="1" applyFont="1"/>
    <xf numFmtId="0" fontId="11" fillId="0" borderId="0" xfId="0" applyFont="1" applyAlignment="1">
      <alignment horizontal="left" vertical="center"/>
    </xf>
    <xf numFmtId="0" fontId="11" fillId="2" borderId="0" xfId="0" applyFont="1" applyFill="1"/>
    <xf numFmtId="0" fontId="11" fillId="2" borderId="15" xfId="0" applyFont="1" applyFill="1" applyBorder="1"/>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11" fillId="2" borderId="7" xfId="0" applyFont="1" applyFill="1" applyBorder="1"/>
    <xf numFmtId="0" fontId="11" fillId="2" borderId="16" xfId="0" applyFont="1" applyFill="1" applyBorder="1"/>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2" borderId="13" xfId="0" applyFont="1" applyFill="1" applyBorder="1" applyAlignment="1">
      <alignment horizontal="center" vertical="center"/>
    </xf>
    <xf numFmtId="0" fontId="11" fillId="2" borderId="12" xfId="0" applyFont="1" applyFill="1" applyBorder="1" applyAlignment="1">
      <alignment horizontal="left" vertical="center"/>
    </xf>
    <xf numFmtId="0" fontId="11" fillId="2" borderId="0" xfId="0" applyFont="1" applyFill="1" applyAlignment="1">
      <alignment horizontal="left" vertical="center"/>
    </xf>
    <xf numFmtId="0" fontId="11" fillId="2" borderId="13" xfId="0" applyFont="1" applyFill="1" applyBorder="1" applyAlignment="1">
      <alignment horizontal="left" vertical="center"/>
    </xf>
    <xf numFmtId="0" fontId="19" fillId="6" borderId="0" xfId="0" applyFont="1" applyFill="1" applyAlignment="1">
      <alignment horizontal="left"/>
    </xf>
    <xf numFmtId="0" fontId="19" fillId="4" borderId="0" xfId="0" applyFont="1" applyFill="1" applyAlignment="1">
      <alignment horizontal="center"/>
    </xf>
    <xf numFmtId="164" fontId="20" fillId="6" borderId="0" xfId="1" applyNumberFormat="1" applyFont="1" applyFill="1" applyAlignment="1">
      <alignment horizontal="left"/>
    </xf>
    <xf numFmtId="0" fontId="19" fillId="6" borderId="15" xfId="0" applyFont="1" applyFill="1" applyBorder="1" applyAlignment="1">
      <alignment horizontal="left"/>
    </xf>
    <xf numFmtId="0" fontId="14" fillId="7" borderId="0" xfId="0" applyFont="1" applyFill="1"/>
    <xf numFmtId="0" fontId="14" fillId="7" borderId="15" xfId="0" applyFont="1" applyFill="1" applyBorder="1"/>
    <xf numFmtId="0" fontId="11" fillId="2" borderId="0" xfId="0" applyFont="1" applyFill="1" applyAlignment="1">
      <alignment horizontal="left"/>
    </xf>
    <xf numFmtId="7" fontId="20" fillId="6" borderId="0" xfId="0" applyNumberFormat="1" applyFont="1" applyFill="1" applyAlignment="1" applyProtection="1">
      <alignment horizontal="center"/>
      <protection locked="0"/>
    </xf>
    <xf numFmtId="164" fontId="20" fillId="2" borderId="0" xfId="1" applyNumberFormat="1" applyFont="1" applyFill="1" applyAlignment="1">
      <alignment horizontal="left"/>
    </xf>
    <xf numFmtId="0" fontId="11" fillId="2" borderId="15" xfId="0" applyFont="1" applyFill="1" applyBorder="1" applyAlignment="1">
      <alignment horizontal="left"/>
    </xf>
    <xf numFmtId="0" fontId="20" fillId="6" borderId="0" xfId="0" applyFont="1" applyFill="1" applyAlignment="1" applyProtection="1">
      <alignment horizontal="center" wrapText="1"/>
      <protection locked="0"/>
    </xf>
    <xf numFmtId="0" fontId="21" fillId="2" borderId="12" xfId="0" applyFont="1" applyFill="1" applyBorder="1" applyAlignment="1">
      <alignment horizontal="left" vertical="center"/>
    </xf>
    <xf numFmtId="0" fontId="21" fillId="2" borderId="0" xfId="0" applyFont="1" applyFill="1" applyAlignment="1">
      <alignment horizontal="left" vertical="center"/>
    </xf>
    <xf numFmtId="0" fontId="21" fillId="2" borderId="13" xfId="0" applyFont="1" applyFill="1" applyBorder="1" applyAlignment="1">
      <alignment horizontal="left" vertical="center"/>
    </xf>
    <xf numFmtId="165" fontId="20" fillId="6" borderId="0" xfId="0" applyNumberFormat="1" applyFont="1" applyFill="1" applyAlignment="1" applyProtection="1">
      <alignment horizontal="center"/>
      <protection locked="0"/>
    </xf>
    <xf numFmtId="0" fontId="20" fillId="6" borderId="0" xfId="0" applyFont="1" applyFill="1" applyAlignment="1" applyProtection="1">
      <alignment horizontal="center"/>
      <protection locked="0"/>
    </xf>
    <xf numFmtId="0" fontId="11" fillId="2" borderId="12" xfId="0" applyFont="1" applyFill="1" applyBorder="1" applyAlignment="1">
      <alignment horizontal="left" vertical="center" wrapText="1"/>
    </xf>
    <xf numFmtId="49" fontId="20" fillId="6" borderId="0" xfId="0" applyNumberFormat="1" applyFont="1" applyFill="1" applyAlignment="1" applyProtection="1">
      <alignment horizontal="center"/>
      <protection locked="0"/>
    </xf>
    <xf numFmtId="166" fontId="11" fillId="2" borderId="17" xfId="2" applyNumberFormat="1" applyFont="1" applyFill="1" applyBorder="1" applyAlignment="1">
      <alignment horizontal="left" vertical="center"/>
    </xf>
    <xf numFmtId="166" fontId="11" fillId="2" borderId="8" xfId="2" applyNumberFormat="1" applyFont="1" applyFill="1" applyBorder="1" applyAlignment="1">
      <alignment horizontal="left" vertical="center"/>
    </xf>
    <xf numFmtId="0" fontId="11" fillId="2" borderId="8" xfId="0" applyFont="1" applyFill="1" applyBorder="1" applyAlignment="1">
      <alignment horizontal="left" vertical="center"/>
    </xf>
    <xf numFmtId="0" fontId="11" fillId="2" borderId="18" xfId="0" applyFont="1" applyFill="1" applyBorder="1" applyAlignment="1">
      <alignment horizontal="left" vertical="center"/>
    </xf>
    <xf numFmtId="164" fontId="20" fillId="2" borderId="0" xfId="1" applyNumberFormat="1" applyFont="1" applyFill="1" applyAlignment="1">
      <alignment horizontal="right"/>
    </xf>
    <xf numFmtId="0" fontId="21" fillId="0" borderId="0" xfId="0" applyFont="1" applyAlignment="1">
      <alignment horizontal="left" vertical="center"/>
    </xf>
    <xf numFmtId="14" fontId="11" fillId="0" borderId="0" xfId="0" applyNumberFormat="1" applyFont="1" applyAlignment="1">
      <alignment horizontal="left" vertical="center"/>
    </xf>
    <xf numFmtId="43" fontId="11" fillId="0" borderId="0" xfId="1" applyFont="1" applyAlignment="1">
      <alignment horizontal="left" vertical="center"/>
    </xf>
    <xf numFmtId="2" fontId="11" fillId="0" borderId="0" xfId="0" applyNumberFormat="1" applyFont="1" applyAlignment="1">
      <alignment horizontal="left" vertical="center"/>
    </xf>
    <xf numFmtId="0" fontId="11" fillId="2" borderId="0" xfId="0" applyFont="1" applyFill="1" applyAlignment="1">
      <alignment horizontal="left" vertical="top"/>
    </xf>
    <xf numFmtId="0" fontId="11" fillId="2" borderId="0" xfId="0" applyFont="1" applyFill="1" applyAlignment="1">
      <alignment horizontal="center" vertical="top" wrapText="1"/>
    </xf>
    <xf numFmtId="0" fontId="11" fillId="2" borderId="15" xfId="0" applyFont="1" applyFill="1" applyBorder="1" applyAlignment="1">
      <alignment horizontal="left" vertical="top"/>
    </xf>
    <xf numFmtId="7" fontId="11" fillId="0" borderId="0" xfId="0" applyNumberFormat="1" applyFont="1" applyAlignment="1">
      <alignment horizontal="left" vertical="center"/>
    </xf>
    <xf numFmtId="2" fontId="11" fillId="2" borderId="0" xfId="0" applyNumberFormat="1" applyFont="1" applyFill="1" applyAlignment="1">
      <alignment horizontal="center" vertical="top" wrapText="1"/>
    </xf>
    <xf numFmtId="0" fontId="11" fillId="2" borderId="0" xfId="0" applyFont="1" applyFill="1" applyAlignment="1">
      <alignment horizontal="center"/>
    </xf>
    <xf numFmtId="168" fontId="11" fillId="0" borderId="0" xfId="0" applyNumberFormat="1" applyFont="1" applyAlignment="1">
      <alignment horizontal="left" vertical="center"/>
    </xf>
    <xf numFmtId="39" fontId="11" fillId="0" borderId="0" xfId="0" applyNumberFormat="1" applyFont="1" applyAlignment="1">
      <alignment horizontal="left" vertical="center"/>
    </xf>
    <xf numFmtId="169" fontId="11" fillId="2" borderId="0" xfId="2" applyNumberFormat="1" applyFont="1" applyFill="1" applyAlignment="1">
      <alignment horizontal="center"/>
    </xf>
    <xf numFmtId="170" fontId="11" fillId="2" borderId="0" xfId="1" applyNumberFormat="1" applyFont="1" applyFill="1" applyAlignment="1">
      <alignment horizontal="center"/>
    </xf>
    <xf numFmtId="169" fontId="11" fillId="2" borderId="0" xfId="0" applyNumberFormat="1" applyFont="1" applyFill="1" applyAlignment="1">
      <alignment horizontal="center"/>
    </xf>
    <xf numFmtId="0" fontId="11" fillId="2" borderId="15" xfId="0" applyFont="1" applyFill="1" applyBorder="1" applyAlignment="1">
      <alignment horizontal="left" wrapText="1"/>
    </xf>
    <xf numFmtId="7" fontId="11" fillId="2" borderId="0" xfId="2" applyNumberFormat="1" applyFont="1" applyFill="1" applyAlignment="1">
      <alignment horizontal="center"/>
    </xf>
    <xf numFmtId="7" fontId="11" fillId="2" borderId="0" xfId="0" applyNumberFormat="1" applyFont="1" applyFill="1" applyAlignment="1">
      <alignment horizontal="center"/>
    </xf>
    <xf numFmtId="7" fontId="11" fillId="2" borderId="15" xfId="0" applyNumberFormat="1" applyFont="1" applyFill="1" applyBorder="1" applyAlignment="1">
      <alignment horizontal="left"/>
    </xf>
    <xf numFmtId="0" fontId="11" fillId="2" borderId="15" xfId="0" quotePrefix="1" applyFont="1" applyFill="1" applyBorder="1" applyAlignment="1">
      <alignment horizontal="left"/>
    </xf>
    <xf numFmtId="0" fontId="11" fillId="0" borderId="0" xfId="0" applyFont="1" applyAlignment="1">
      <alignment horizontal="left" vertical="center" wrapText="1"/>
    </xf>
    <xf numFmtId="7" fontId="19" fillId="8" borderId="0" xfId="0" applyNumberFormat="1" applyFont="1" applyFill="1" applyAlignment="1">
      <alignment horizontal="center"/>
    </xf>
    <xf numFmtId="0" fontId="11" fillId="0" borderId="0" xfId="0" applyFont="1" applyAlignment="1">
      <alignment horizontal="left"/>
    </xf>
    <xf numFmtId="0" fontId="11" fillId="0" borderId="0" xfId="0" applyFont="1" applyAlignment="1">
      <alignment horizontal="center"/>
    </xf>
    <xf numFmtId="164" fontId="20" fillId="0" borderId="0" xfId="1" applyNumberFormat="1" applyFont="1" applyAlignment="1">
      <alignment horizontal="left"/>
    </xf>
    <xf numFmtId="0" fontId="2" fillId="0" borderId="0" xfId="0" applyFont="1" applyAlignment="1">
      <alignment horizontal="left"/>
    </xf>
    <xf numFmtId="2" fontId="2" fillId="0" borderId="8" xfId="0" applyNumberFormat="1" applyFont="1" applyBorder="1"/>
    <xf numFmtId="172" fontId="2" fillId="0" borderId="8" xfId="0" applyNumberFormat="1" applyFont="1" applyBorder="1"/>
    <xf numFmtId="172" fontId="2" fillId="0" borderId="0" xfId="0" applyNumberFormat="1" applyFont="1" applyAlignment="1">
      <alignment vertical="top"/>
    </xf>
    <xf numFmtId="0" fontId="2" fillId="0" borderId="0" xfId="0" applyFont="1" applyAlignment="1">
      <alignment vertical="top"/>
    </xf>
    <xf numFmtId="173" fontId="2" fillId="0" borderId="0" xfId="0" applyNumberFormat="1" applyFont="1" applyAlignment="1">
      <alignment vertical="top"/>
    </xf>
    <xf numFmtId="174" fontId="2" fillId="0" borderId="0" xfId="0" applyNumberFormat="1" applyFont="1" applyAlignment="1">
      <alignment vertical="top"/>
    </xf>
    <xf numFmtId="174" fontId="2" fillId="0" borderId="0" xfId="0" applyNumberFormat="1" applyFont="1" applyAlignment="1">
      <alignment horizontal="left" vertical="top"/>
    </xf>
    <xf numFmtId="0" fontId="11" fillId="0" borderId="0" xfId="0" applyFont="1" applyAlignment="1">
      <alignment vertical="top"/>
    </xf>
    <xf numFmtId="175" fontId="2" fillId="4" borderId="20" xfId="0" applyNumberFormat="1" applyFont="1" applyFill="1" applyBorder="1"/>
    <xf numFmtId="175" fontId="2" fillId="4" borderId="10" xfId="0" applyNumberFormat="1" applyFont="1" applyFill="1" applyBorder="1"/>
    <xf numFmtId="175" fontId="2" fillId="4" borderId="21" xfId="0" applyNumberFormat="1" applyFont="1" applyFill="1" applyBorder="1"/>
    <xf numFmtId="175" fontId="2" fillId="4" borderId="22" xfId="0" applyNumberFormat="1" applyFont="1" applyFill="1" applyBorder="1"/>
    <xf numFmtId="175" fontId="2" fillId="4" borderId="8" xfId="0" applyNumberFormat="1" applyFont="1" applyFill="1" applyBorder="1"/>
    <xf numFmtId="175" fontId="2" fillId="4" borderId="23" xfId="0" applyNumberFormat="1" applyFont="1" applyFill="1" applyBorder="1"/>
    <xf numFmtId="0" fontId="27" fillId="2" borderId="25" xfId="0" applyFont="1" applyFill="1" applyBorder="1" applyAlignment="1">
      <alignment horizontal="center"/>
    </xf>
    <xf numFmtId="0" fontId="27" fillId="2" borderId="0" xfId="0" applyFont="1" applyFill="1" applyAlignment="1">
      <alignment horizontal="center"/>
    </xf>
    <xf numFmtId="2" fontId="27" fillId="2" borderId="0" xfId="0" applyNumberFormat="1" applyFont="1" applyFill="1" applyAlignment="1">
      <alignment horizontal="center"/>
    </xf>
    <xf numFmtId="172" fontId="27" fillId="2" borderId="0" xfId="0" applyNumberFormat="1" applyFont="1" applyFill="1" applyAlignment="1">
      <alignment horizontal="center"/>
    </xf>
    <xf numFmtId="0" fontId="27" fillId="2" borderId="24" xfId="0" applyFont="1" applyFill="1" applyBorder="1" applyAlignment="1">
      <alignment horizontal="center"/>
    </xf>
    <xf numFmtId="0" fontId="19" fillId="9" borderId="26" xfId="5" applyFont="1" applyFill="1" applyBorder="1" applyAlignment="1">
      <alignment wrapText="1"/>
    </xf>
    <xf numFmtId="0" fontId="19" fillId="9" borderId="27" xfId="5" applyFont="1" applyFill="1" applyBorder="1" applyAlignment="1">
      <alignment wrapText="1"/>
    </xf>
    <xf numFmtId="2" fontId="2" fillId="9" borderId="27" xfId="5" applyNumberFormat="1" applyFont="1" applyFill="1" applyBorder="1" applyAlignment="1">
      <alignment wrapText="1"/>
    </xf>
    <xf numFmtId="172" fontId="2" fillId="9" borderId="27" xfId="5" applyNumberFormat="1" applyFont="1" applyFill="1" applyBorder="1" applyAlignment="1">
      <alignment wrapText="1"/>
    </xf>
    <xf numFmtId="173" fontId="19" fillId="9" borderId="27" xfId="5" applyNumberFormat="1" applyFont="1" applyFill="1" applyBorder="1" applyAlignment="1">
      <alignment wrapText="1"/>
    </xf>
    <xf numFmtId="174" fontId="19" fillId="9" borderId="27" xfId="5" applyNumberFormat="1" applyFont="1" applyFill="1" applyBorder="1" applyAlignment="1">
      <alignment wrapText="1"/>
    </xf>
    <xf numFmtId="0" fontId="2" fillId="4" borderId="28" xfId="0" applyFont="1" applyFill="1" applyBorder="1"/>
    <xf numFmtId="0" fontId="2" fillId="4" borderId="29" xfId="0" applyFont="1" applyFill="1" applyBorder="1"/>
    <xf numFmtId="0" fontId="19" fillId="9" borderId="30" xfId="5" applyFont="1" applyFill="1" applyBorder="1" applyAlignment="1">
      <alignment horizontal="left" wrapText="1"/>
    </xf>
    <xf numFmtId="0" fontId="19" fillId="9" borderId="31" xfId="5" applyFont="1" applyFill="1" applyBorder="1" applyAlignment="1">
      <alignment horizontal="left" wrapText="1"/>
    </xf>
    <xf numFmtId="0" fontId="11" fillId="0" borderId="0" xfId="0" applyFont="1" applyAlignment="1">
      <alignment horizontal="left" vertical="top"/>
    </xf>
    <xf numFmtId="0" fontId="15" fillId="2" borderId="25" xfId="5" applyFill="1" applyBorder="1" applyAlignment="1">
      <alignment horizontal="left"/>
    </xf>
    <xf numFmtId="0" fontId="15" fillId="2" borderId="0" xfId="5" applyFill="1" applyAlignment="1">
      <alignment horizontal="left"/>
    </xf>
    <xf numFmtId="2" fontId="11" fillId="2" borderId="0" xfId="6" applyNumberFormat="1" applyFill="1" applyAlignment="1">
      <alignment horizontal="right"/>
    </xf>
    <xf numFmtId="172" fontId="29" fillId="2" borderId="0" xfId="7" applyNumberFormat="1" applyFont="1" applyFill="1" applyAlignment="1">
      <alignment horizontal="right"/>
    </xf>
    <xf numFmtId="172" fontId="11" fillId="2" borderId="0" xfId="8" applyNumberFormat="1" applyFont="1" applyFill="1" applyAlignment="1">
      <alignment horizontal="right"/>
    </xf>
    <xf numFmtId="2" fontId="15" fillId="2" borderId="0" xfId="5" applyNumberFormat="1" applyFill="1" applyAlignment="1">
      <alignment horizontal="right"/>
    </xf>
    <xf numFmtId="177" fontId="11" fillId="2" borderId="0" xfId="8" applyNumberFormat="1" applyFont="1" applyFill="1" applyAlignment="1">
      <alignment horizontal="right"/>
    </xf>
    <xf numFmtId="169" fontId="15" fillId="2" borderId="0" xfId="5" applyNumberFormat="1" applyFill="1" applyAlignment="1">
      <alignment horizontal="right"/>
    </xf>
    <xf numFmtId="169" fontId="15" fillId="2" borderId="0" xfId="5" applyNumberFormat="1" applyFill="1" applyAlignment="1">
      <alignment horizontal="left"/>
    </xf>
    <xf numFmtId="0" fontId="11" fillId="2" borderId="0" xfId="9" applyFill="1"/>
    <xf numFmtId="0" fontId="11" fillId="2" borderId="24" xfId="9" applyFill="1" applyBorder="1"/>
    <xf numFmtId="172" fontId="11" fillId="0" borderId="0" xfId="0" applyNumberFormat="1" applyFont="1" applyAlignment="1">
      <alignment horizontal="left" vertical="top"/>
    </xf>
    <xf numFmtId="0" fontId="11" fillId="0" borderId="0" xfId="0" applyFont="1" applyAlignment="1">
      <alignment horizontal="center" wrapText="1"/>
    </xf>
    <xf numFmtId="0" fontId="15" fillId="2" borderId="32" xfId="5" applyFill="1" applyBorder="1" applyAlignment="1">
      <alignment horizontal="left"/>
    </xf>
    <xf numFmtId="0" fontId="15" fillId="2" borderId="33" xfId="5" applyFill="1" applyBorder="1" applyAlignment="1">
      <alignment horizontal="left"/>
    </xf>
    <xf numFmtId="2" fontId="11" fillId="2" borderId="33" xfId="6" applyNumberFormat="1" applyFill="1" applyBorder="1" applyAlignment="1">
      <alignment horizontal="right"/>
    </xf>
    <xf numFmtId="172" fontId="29" fillId="2" borderId="33" xfId="7" applyNumberFormat="1" applyFont="1" applyFill="1" applyBorder="1" applyAlignment="1">
      <alignment horizontal="right"/>
    </xf>
    <xf numFmtId="172" fontId="11" fillId="2" borderId="33" xfId="8" applyNumberFormat="1" applyFont="1" applyFill="1" applyBorder="1" applyAlignment="1">
      <alignment horizontal="right"/>
    </xf>
    <xf numFmtId="2" fontId="15" fillId="2" borderId="33" xfId="5" applyNumberFormat="1" applyFill="1" applyBorder="1" applyAlignment="1">
      <alignment horizontal="right"/>
    </xf>
    <xf numFmtId="169" fontId="15" fillId="2" borderId="33" xfId="5" applyNumberFormat="1" applyFill="1" applyBorder="1" applyAlignment="1">
      <alignment horizontal="right"/>
    </xf>
    <xf numFmtId="169" fontId="15" fillId="2" borderId="33" xfId="5" applyNumberFormat="1" applyFill="1" applyBorder="1" applyAlignment="1">
      <alignment horizontal="left"/>
    </xf>
    <xf numFmtId="0" fontId="11" fillId="2" borderId="33" xfId="9" applyFill="1" applyBorder="1"/>
    <xf numFmtId="0" fontId="11" fillId="2" borderId="34" xfId="9" applyFill="1" applyBorder="1"/>
    <xf numFmtId="0" fontId="15" fillId="2" borderId="35" xfId="5" applyFill="1" applyBorder="1" applyAlignment="1">
      <alignment horizontal="left"/>
    </xf>
    <xf numFmtId="0" fontId="15" fillId="2" borderId="36" xfId="5" applyFill="1" applyBorder="1" applyAlignment="1">
      <alignment horizontal="left"/>
    </xf>
    <xf numFmtId="2" fontId="11" fillId="2" borderId="36" xfId="6" applyNumberFormat="1" applyFill="1" applyBorder="1" applyAlignment="1">
      <alignment horizontal="right"/>
    </xf>
    <xf numFmtId="172" fontId="29" fillId="2" borderId="36" xfId="7" applyNumberFormat="1" applyFont="1" applyFill="1" applyBorder="1" applyAlignment="1">
      <alignment horizontal="right"/>
    </xf>
    <xf numFmtId="172" fontId="11" fillId="2" borderId="36" xfId="8" applyNumberFormat="1" applyFont="1" applyFill="1" applyBorder="1" applyAlignment="1">
      <alignment horizontal="right"/>
    </xf>
    <xf numFmtId="2" fontId="15" fillId="2" borderId="36" xfId="5" applyNumberFormat="1" applyFill="1" applyBorder="1" applyAlignment="1">
      <alignment horizontal="right"/>
    </xf>
    <xf numFmtId="169" fontId="15" fillId="2" borderId="36" xfId="5" applyNumberFormat="1" applyFill="1" applyBorder="1" applyAlignment="1">
      <alignment horizontal="left"/>
    </xf>
    <xf numFmtId="0" fontId="11" fillId="2" borderId="36" xfId="9" applyFill="1" applyBorder="1"/>
    <xf numFmtId="0" fontId="11" fillId="2" borderId="37" xfId="9" applyFill="1" applyBorder="1"/>
    <xf numFmtId="2" fontId="15" fillId="0" borderId="33" xfId="5" applyNumberFormat="1" applyBorder="1" applyAlignment="1">
      <alignment horizontal="right"/>
    </xf>
    <xf numFmtId="2" fontId="11" fillId="0" borderId="0" xfId="0" applyNumberFormat="1" applyFont="1" applyAlignment="1">
      <alignment vertical="top"/>
    </xf>
    <xf numFmtId="172" fontId="11" fillId="0" borderId="0" xfId="0" applyNumberFormat="1" applyFont="1" applyAlignment="1">
      <alignment vertical="top"/>
    </xf>
    <xf numFmtId="173" fontId="11" fillId="0" borderId="0" xfId="0" applyNumberFormat="1" applyFont="1" applyAlignment="1">
      <alignment vertical="top"/>
    </xf>
    <xf numFmtId="174" fontId="11" fillId="0" borderId="0" xfId="0" applyNumberFormat="1" applyFont="1" applyAlignment="1">
      <alignment vertical="top"/>
    </xf>
    <xf numFmtId="174" fontId="11" fillId="0" borderId="0" xfId="0" applyNumberFormat="1" applyFont="1" applyAlignment="1">
      <alignment horizontal="left" vertical="top"/>
    </xf>
    <xf numFmtId="0" fontId="11" fillId="0" borderId="0" xfId="0" applyFont="1" applyAlignment="1">
      <alignment vertical="center"/>
    </xf>
    <xf numFmtId="0" fontId="2" fillId="4" borderId="10" xfId="0" applyFont="1" applyFill="1" applyBorder="1"/>
    <xf numFmtId="0" fontId="11" fillId="2" borderId="0" xfId="0" applyFont="1" applyFill="1" applyAlignment="1">
      <alignment vertical="center"/>
    </xf>
    <xf numFmtId="15" fontId="2" fillId="4" borderId="0" xfId="0" applyNumberFormat="1" applyFont="1" applyFill="1" applyAlignment="1">
      <alignment horizontal="left"/>
    </xf>
    <xf numFmtId="0" fontId="2" fillId="4" borderId="0" xfId="0" applyFont="1" applyFill="1"/>
    <xf numFmtId="0" fontId="2" fillId="2" borderId="0" xfId="0" applyFont="1" applyFill="1" applyAlignment="1">
      <alignment horizontal="left"/>
    </xf>
    <xf numFmtId="0" fontId="14" fillId="2" borderId="0" xfId="0" applyFont="1" applyFill="1" applyAlignment="1">
      <alignment horizontal="left"/>
    </xf>
    <xf numFmtId="0" fontId="2" fillId="4" borderId="39" xfId="0" applyFont="1" applyFill="1" applyBorder="1" applyAlignment="1">
      <alignment wrapText="1"/>
    </xf>
    <xf numFmtId="0" fontId="11" fillId="2" borderId="0" xfId="0" applyFont="1" applyFill="1" applyAlignment="1">
      <alignment vertical="center" wrapText="1"/>
    </xf>
    <xf numFmtId="0" fontId="2" fillId="4" borderId="0" xfId="10" applyFont="1" applyFill="1" applyAlignment="1">
      <alignment vertical="center"/>
    </xf>
    <xf numFmtId="0" fontId="2" fillId="4" borderId="40" xfId="0" applyFont="1" applyFill="1" applyBorder="1"/>
    <xf numFmtId="0" fontId="2" fillId="4" borderId="41" xfId="0" applyFont="1" applyFill="1" applyBorder="1"/>
    <xf numFmtId="0" fontId="2" fillId="4" borderId="42" xfId="0" applyFont="1" applyFill="1" applyBorder="1"/>
    <xf numFmtId="0" fontId="14" fillId="2" borderId="0" xfId="0" applyFont="1" applyFill="1" applyAlignment="1">
      <alignment vertical="center"/>
    </xf>
    <xf numFmtId="0" fontId="2" fillId="4" borderId="40" xfId="0" applyFont="1" applyFill="1" applyBorder="1" applyAlignment="1">
      <alignment horizontal="left"/>
    </xf>
    <xf numFmtId="0" fontId="2" fillId="4" borderId="30" xfId="0" applyFont="1" applyFill="1" applyBorder="1" applyAlignment="1">
      <alignment horizontal="left"/>
    </xf>
    <xf numFmtId="0" fontId="2" fillId="4" borderId="42" xfId="0" applyFont="1" applyFill="1" applyBorder="1" applyAlignment="1">
      <alignment horizontal="left"/>
    </xf>
    <xf numFmtId="0" fontId="30" fillId="0" borderId="0" xfId="0" applyFont="1" applyAlignment="1">
      <alignment vertical="center"/>
    </xf>
    <xf numFmtId="178" fontId="29" fillId="2" borderId="0" xfId="0" applyNumberFormat="1" applyFont="1" applyFill="1" applyAlignment="1">
      <alignment horizontal="right"/>
    </xf>
    <xf numFmtId="165" fontId="11" fillId="2" borderId="0" xfId="11" applyNumberFormat="1" applyFill="1" applyAlignment="1">
      <alignment horizontal="right"/>
    </xf>
    <xf numFmtId="0" fontId="21" fillId="2" borderId="0" xfId="0" applyFont="1" applyFill="1" applyAlignment="1">
      <alignment vertical="center"/>
    </xf>
    <xf numFmtId="0" fontId="29" fillId="2" borderId="0" xfId="10" applyFill="1" applyAlignment="1">
      <alignment vertical="center"/>
    </xf>
    <xf numFmtId="165" fontId="29" fillId="2" borderId="0" xfId="10" applyNumberFormat="1" applyFill="1" applyAlignment="1">
      <alignment horizontal="right" vertical="center"/>
    </xf>
    <xf numFmtId="10" fontId="29" fillId="2" borderId="0" xfId="10" applyNumberFormat="1" applyFill="1" applyAlignment="1">
      <alignment horizontal="right" vertical="center"/>
    </xf>
    <xf numFmtId="0" fontId="30" fillId="2" borderId="0" xfId="0" quotePrefix="1" applyFont="1" applyFill="1" applyAlignment="1">
      <alignment vertical="center"/>
    </xf>
    <xf numFmtId="165" fontId="29" fillId="2" borderId="0" xfId="11" applyNumberFormat="1" applyFont="1" applyFill="1" applyAlignment="1">
      <alignment horizontal="right"/>
    </xf>
    <xf numFmtId="0" fontId="30" fillId="2" borderId="0" xfId="0" applyFont="1" applyFill="1" applyAlignment="1">
      <alignment vertical="center"/>
    </xf>
    <xf numFmtId="165" fontId="29" fillId="0" borderId="0" xfId="11" applyNumberFormat="1" applyFont="1" applyAlignment="1">
      <alignment horizontal="right"/>
    </xf>
    <xf numFmtId="0" fontId="11" fillId="2" borderId="38" xfId="0" applyFont="1" applyFill="1" applyBorder="1" applyAlignment="1">
      <alignment horizontal="left"/>
    </xf>
    <xf numFmtId="0" fontId="29" fillId="2" borderId="38" xfId="10" applyFill="1" applyBorder="1" applyAlignment="1">
      <alignment vertical="center"/>
    </xf>
    <xf numFmtId="165" fontId="11" fillId="2" borderId="38" xfId="11" applyNumberFormat="1" applyFill="1" applyBorder="1" applyAlignment="1">
      <alignment horizontal="right"/>
    </xf>
    <xf numFmtId="0" fontId="29" fillId="2" borderId="0" xfId="10" applyFill="1"/>
    <xf numFmtId="0" fontId="29" fillId="2" borderId="0" xfId="0" applyFont="1" applyFill="1" applyAlignment="1">
      <alignment horizontal="left"/>
    </xf>
    <xf numFmtId="0" fontId="29" fillId="2" borderId="38" xfId="0" applyFont="1" applyFill="1" applyBorder="1" applyAlignment="1">
      <alignment horizontal="left"/>
    </xf>
    <xf numFmtId="179" fontId="29" fillId="2" borderId="38" xfId="0" applyNumberFormat="1" applyFont="1" applyFill="1" applyBorder="1" applyAlignment="1">
      <alignment horizontal="right"/>
    </xf>
    <xf numFmtId="165" fontId="29" fillId="2" borderId="38" xfId="11" applyNumberFormat="1" applyFont="1" applyFill="1" applyBorder="1" applyAlignment="1">
      <alignment horizontal="right"/>
    </xf>
    <xf numFmtId="0" fontId="2" fillId="4" borderId="39" xfId="0" applyFont="1" applyFill="1" applyBorder="1" applyAlignment="1">
      <alignment horizontal="left" wrapText="1"/>
    </xf>
    <xf numFmtId="178" fontId="29" fillId="2" borderId="0" xfId="0" quotePrefix="1" applyNumberFormat="1" applyFont="1" applyFill="1" applyAlignment="1">
      <alignment horizontal="right"/>
    </xf>
    <xf numFmtId="0" fontId="11" fillId="2" borderId="38" xfId="0" applyFont="1" applyFill="1" applyBorder="1" applyAlignment="1">
      <alignment vertical="center"/>
    </xf>
    <xf numFmtId="0" fontId="11" fillId="2" borderId="38" xfId="0" quotePrefix="1" applyFont="1" applyFill="1" applyBorder="1" applyAlignment="1">
      <alignment horizontal="right" vertical="center"/>
    </xf>
    <xf numFmtId="0" fontId="27" fillId="2" borderId="36" xfId="1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vertical="center"/>
    </xf>
    <xf numFmtId="171" fontId="31" fillId="2" borderId="0" xfId="0" quotePrefix="1" applyNumberFormat="1" applyFont="1" applyFill="1" applyAlignment="1">
      <alignment vertical="center"/>
    </xf>
    <xf numFmtId="165" fontId="11" fillId="2" borderId="0" xfId="11" applyNumberFormat="1" applyFill="1" applyAlignment="1">
      <alignment horizontal="right" vertical="center"/>
    </xf>
    <xf numFmtId="171" fontId="31" fillId="2" borderId="0" xfId="0" quotePrefix="1" applyNumberFormat="1" applyFont="1" applyFill="1"/>
    <xf numFmtId="0" fontId="11" fillId="2" borderId="0" xfId="0" applyFont="1" applyFill="1" applyAlignment="1">
      <alignment horizontal="center" vertical="center"/>
    </xf>
    <xf numFmtId="171" fontId="31" fillId="2" borderId="0" xfId="0" quotePrefix="1" applyNumberFormat="1" applyFont="1" applyFill="1" applyAlignment="1">
      <alignment horizontal="right"/>
    </xf>
    <xf numFmtId="0" fontId="13" fillId="0" borderId="7" xfId="0" applyFont="1" applyBorder="1" applyAlignment="1">
      <alignment wrapText="1"/>
    </xf>
    <xf numFmtId="0" fontId="11" fillId="2" borderId="0" xfId="0" applyFont="1" applyFill="1" applyBorder="1"/>
    <xf numFmtId="0" fontId="11" fillId="2" borderId="7" xfId="0" applyFont="1" applyFill="1" applyBorder="1" applyAlignment="1">
      <alignment wrapText="1"/>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14" fillId="2" borderId="4" xfId="0" applyFont="1" applyFill="1" applyBorder="1"/>
    <xf numFmtId="0" fontId="11" fillId="2" borderId="4" xfId="0" applyFont="1" applyFill="1" applyBorder="1"/>
    <xf numFmtId="164" fontId="15" fillId="2" borderId="4" xfId="1" applyNumberFormat="1" applyFont="1" applyFill="1" applyBorder="1"/>
    <xf numFmtId="0" fontId="11" fillId="2" borderId="14" xfId="0" applyFont="1" applyFill="1" applyBorder="1"/>
    <xf numFmtId="0" fontId="11" fillId="0" borderId="45" xfId="0" applyFont="1" applyBorder="1" applyAlignment="1">
      <alignment horizontal="left" vertical="center"/>
    </xf>
    <xf numFmtId="0" fontId="30" fillId="2" borderId="0" xfId="0" applyFont="1" applyFill="1" applyAlignment="1">
      <alignment vertical="center" wrapText="1"/>
    </xf>
    <xf numFmtId="0" fontId="33" fillId="2" borderId="0" xfId="0" applyFont="1" applyFill="1" applyAlignment="1">
      <alignment vertical="center"/>
    </xf>
    <xf numFmtId="15" fontId="8" fillId="4" borderId="5" xfId="0" quotePrefix="1" applyNumberFormat="1" applyFont="1" applyFill="1" applyBorder="1" applyAlignment="1">
      <alignment horizontal="left" wrapText="1"/>
    </xf>
    <xf numFmtId="0" fontId="17" fillId="10" borderId="5" xfId="0" applyFont="1" applyFill="1" applyBorder="1" applyAlignment="1">
      <alignment horizontal="center" vertical="center"/>
    </xf>
    <xf numFmtId="0" fontId="17" fillId="10" borderId="0" xfId="0" applyFont="1" applyFill="1" applyAlignment="1">
      <alignment horizontal="center"/>
    </xf>
    <xf numFmtId="164" fontId="18" fillId="10" borderId="0" xfId="1" applyNumberFormat="1" applyFont="1" applyFill="1" applyAlignment="1">
      <alignment horizontal="center"/>
    </xf>
    <xf numFmtId="0" fontId="17" fillId="10" borderId="15" xfId="0" applyFont="1" applyFill="1" applyBorder="1" applyAlignment="1">
      <alignment horizontal="center"/>
    </xf>
    <xf numFmtId="0" fontId="17" fillId="10" borderId="5" xfId="0" applyFont="1" applyFill="1" applyBorder="1" applyAlignment="1">
      <alignment horizontal="left" vertical="center"/>
    </xf>
    <xf numFmtId="0" fontId="11" fillId="10" borderId="0" xfId="0" applyFont="1" applyFill="1" applyAlignment="1">
      <alignment wrapText="1"/>
    </xf>
    <xf numFmtId="0" fontId="11" fillId="10" borderId="0" xfId="0" applyFont="1" applyFill="1" applyAlignment="1">
      <alignment vertical="top" wrapText="1"/>
    </xf>
    <xf numFmtId="0" fontId="29" fillId="10" borderId="0" xfId="10" applyFill="1" applyAlignment="1">
      <alignment horizontal="center" vertical="center" wrapText="1"/>
    </xf>
    <xf numFmtId="0" fontId="11" fillId="10" borderId="0" xfId="0" applyFont="1" applyFill="1" applyAlignment="1">
      <alignment horizontal="left"/>
    </xf>
    <xf numFmtId="175" fontId="24" fillId="10" borderId="0" xfId="0" applyNumberFormat="1" applyFont="1" applyFill="1" applyAlignment="1">
      <alignment wrapText="1"/>
    </xf>
    <xf numFmtId="175" fontId="24" fillId="10" borderId="10" xfId="0" applyNumberFormat="1" applyFont="1" applyFill="1" applyBorder="1"/>
    <xf numFmtId="175" fontId="24" fillId="10" borderId="21" xfId="0" applyNumberFormat="1" applyFont="1" applyFill="1" applyBorder="1"/>
    <xf numFmtId="0" fontId="11" fillId="10" borderId="0" xfId="0" applyFont="1" applyFill="1" applyAlignment="1">
      <alignment vertical="top"/>
    </xf>
    <xf numFmtId="175" fontId="15" fillId="10" borderId="0" xfId="0" applyNumberFormat="1" applyFont="1" applyFill="1" applyAlignment="1">
      <alignment wrapText="1"/>
    </xf>
    <xf numFmtId="175" fontId="15" fillId="10" borderId="24" xfId="0" applyNumberFormat="1" applyFont="1" applyFill="1" applyBorder="1" applyAlignment="1">
      <alignment wrapText="1"/>
    </xf>
    <xf numFmtId="175" fontId="11" fillId="10" borderId="0" xfId="0" applyNumberFormat="1" applyFont="1" applyFill="1" applyAlignment="1">
      <alignment wrapText="1"/>
    </xf>
    <xf numFmtId="176" fontId="11" fillId="10" borderId="0" xfId="0" applyNumberFormat="1" applyFont="1" applyFill="1" applyAlignment="1">
      <alignment wrapText="1"/>
    </xf>
    <xf numFmtId="0" fontId="11" fillId="10" borderId="24" xfId="0" applyFont="1" applyFill="1" applyBorder="1" applyAlignment="1">
      <alignment wrapText="1"/>
    </xf>
    <xf numFmtId="175" fontId="11" fillId="10" borderId="24" xfId="0" applyNumberFormat="1" applyFont="1" applyFill="1" applyBorder="1" applyAlignment="1">
      <alignment wrapText="1"/>
    </xf>
    <xf numFmtId="0" fontId="11" fillId="10" borderId="0" xfId="0" applyFont="1" applyFill="1" applyAlignment="1">
      <alignment horizontal="left" vertical="center"/>
    </xf>
    <xf numFmtId="0" fontId="11" fillId="10" borderId="0" xfId="0" applyFont="1" applyFill="1"/>
    <xf numFmtId="0" fontId="11" fillId="10" borderId="24" xfId="0" applyFont="1" applyFill="1" applyBorder="1"/>
    <xf numFmtId="0" fontId="14" fillId="11" borderId="0" xfId="0" applyFont="1" applyFill="1"/>
    <xf numFmtId="0" fontId="14" fillId="11" borderId="15" xfId="0" applyFont="1" applyFill="1" applyBorder="1"/>
    <xf numFmtId="171" fontId="23" fillId="11" borderId="1" xfId="0" quotePrefix="1" applyNumberFormat="1" applyFont="1" applyFill="1" applyBorder="1" applyAlignment="1">
      <alignment horizontal="left" vertical="center"/>
    </xf>
    <xf numFmtId="171" fontId="23" fillId="11" borderId="2" xfId="0" quotePrefix="1" applyNumberFormat="1" applyFont="1" applyFill="1" applyBorder="1" applyAlignment="1">
      <alignment vertical="center"/>
    </xf>
    <xf numFmtId="171" fontId="23" fillId="11" borderId="19" xfId="0" quotePrefix="1" applyNumberFormat="1" applyFont="1" applyFill="1" applyBorder="1" applyAlignment="1">
      <alignment vertical="center"/>
    </xf>
    <xf numFmtId="6" fontId="30" fillId="12" borderId="0" xfId="3" applyNumberFormat="1" applyFont="1" applyFill="1" applyAlignment="1">
      <alignment horizontal="center"/>
    </xf>
    <xf numFmtId="7" fontId="30" fillId="12" borderId="0" xfId="2" applyNumberFormat="1" applyFont="1" applyFill="1" applyAlignment="1">
      <alignment horizontal="center"/>
    </xf>
    <xf numFmtId="37" fontId="30" fillId="12" borderId="0" xfId="1" applyNumberFormat="1" applyFont="1" applyFill="1" applyAlignment="1">
      <alignment horizontal="center"/>
    </xf>
    <xf numFmtId="9" fontId="30" fillId="12" borderId="0" xfId="3" applyFont="1" applyFill="1" applyAlignment="1">
      <alignment horizontal="center"/>
    </xf>
    <xf numFmtId="167" fontId="30" fillId="12" borderId="0" xfId="1" applyNumberFormat="1" applyFont="1" applyFill="1" applyAlignment="1">
      <alignment horizontal="center"/>
    </xf>
    <xf numFmtId="0" fontId="14" fillId="13" borderId="0" xfId="0" applyFont="1" applyFill="1" applyAlignment="1">
      <alignment wrapText="1"/>
    </xf>
    <xf numFmtId="0" fontId="27" fillId="13" borderId="0" xfId="10" applyFont="1" applyFill="1" applyAlignment="1">
      <alignment vertical="center"/>
    </xf>
    <xf numFmtId="0" fontId="11" fillId="13" borderId="0" xfId="0" applyFont="1" applyFill="1" applyAlignment="1">
      <alignment vertical="center"/>
    </xf>
    <xf numFmtId="0" fontId="30" fillId="13" borderId="0" xfId="0" applyFont="1" applyFill="1" applyAlignment="1">
      <alignment vertical="center"/>
    </xf>
    <xf numFmtId="0" fontId="11" fillId="13" borderId="0" xfId="0" applyFont="1" applyFill="1" applyAlignment="1">
      <alignment wrapText="1"/>
    </xf>
    <xf numFmtId="0" fontId="11" fillId="13" borderId="0" xfId="0" applyFont="1" applyFill="1" applyAlignment="1">
      <alignment vertical="top" wrapText="1"/>
    </xf>
    <xf numFmtId="0" fontId="29" fillId="13" borderId="0" xfId="10" applyFill="1" applyAlignment="1">
      <alignment horizontal="center" vertical="center" wrapText="1"/>
    </xf>
    <xf numFmtId="0" fontId="11" fillId="13" borderId="0" xfId="0" applyFont="1" applyFill="1" applyAlignment="1">
      <alignment horizontal="center" vertical="center"/>
    </xf>
    <xf numFmtId="0" fontId="11" fillId="13" borderId="38" xfId="0" applyFont="1" applyFill="1" applyBorder="1" applyAlignment="1">
      <alignment wrapText="1"/>
    </xf>
    <xf numFmtId="0" fontId="11" fillId="13" borderId="38" xfId="0" applyFont="1" applyFill="1" applyBorder="1" applyAlignment="1">
      <alignment vertical="top" wrapText="1"/>
    </xf>
    <xf numFmtId="0" fontId="11" fillId="13" borderId="38" xfId="0" applyFont="1" applyFill="1" applyBorder="1" applyAlignment="1">
      <alignment horizontal="center" vertical="center" wrapText="1"/>
    </xf>
    <xf numFmtId="0" fontId="29" fillId="13" borderId="38" xfId="10" applyFill="1" applyBorder="1" applyAlignment="1">
      <alignment horizontal="center" vertical="center" wrapText="1"/>
    </xf>
  </cellXfs>
  <cellStyles count="13">
    <cellStyle name="Comma" xfId="1" builtinId="3"/>
    <cellStyle name="Currency" xfId="2" builtinId="4"/>
    <cellStyle name="Hyperlink" xfId="4" builtinId="8"/>
    <cellStyle name="Normal" xfId="0" builtinId="0"/>
    <cellStyle name="Normal 2" xfId="12" xr:uid="{5A787E5C-375E-4D77-AFFF-55477142C058}"/>
    <cellStyle name="Normal 2 2" xfId="9" xr:uid="{AB8B5401-7A29-4BFC-AA5B-A7E8CB981728}"/>
    <cellStyle name="Normal 3" xfId="6" xr:uid="{91D43B1C-9559-4216-9E02-8F164B8006DB}"/>
    <cellStyle name="Normal 3 3" xfId="8" xr:uid="{873CE4B6-04D2-4708-B7E9-4CFC178C55B5}"/>
    <cellStyle name="Normal 4" xfId="7" xr:uid="{0A95DA23-6A9A-4AF5-90B6-AEC13CD8C2D7}"/>
    <cellStyle name="Normal 9" xfId="10" xr:uid="{E0F897D7-FE99-420F-A010-2E5157C93FC9}"/>
    <cellStyle name="Normal_Sheet1" xfId="5" xr:uid="{332698CF-B36D-46AD-850E-5F8F1C319F34}"/>
    <cellStyle name="Percent" xfId="3" builtinId="5"/>
    <cellStyle name="Percent 2" xfId="11" xr:uid="{32A51EF0-2559-43B2-94F4-4CD613F5056B}"/>
  </cellStyles>
  <dxfs count="0"/>
  <tableStyles count="0" defaultTableStyle="TableStyleMedium2" defaultPivotStyle="PivotStyleLight16"/>
  <colors>
    <mruColors>
      <color rgb="FFF2F2F2"/>
      <color rgb="FFC804B1"/>
      <color rgb="FFCB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47625</xdr:rowOff>
    </xdr:from>
    <xdr:to>
      <xdr:col>0</xdr:col>
      <xdr:colOff>1162050</xdr:colOff>
      <xdr:row>6</xdr:row>
      <xdr:rowOff>285806</xdr:rowOff>
    </xdr:to>
    <xdr:pic>
      <xdr:nvPicPr>
        <xdr:cNvPr id="2" name="Picture 1" descr="DPHHS Logo">
          <a:extLst>
            <a:ext uri="{FF2B5EF4-FFF2-40B4-BE49-F238E27FC236}">
              <a16:creationId xmlns:a16="http://schemas.microsoft.com/office/drawing/2014/main" id="{CD2A5334-B95A-4401-AB51-705E3F88E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21005"/>
          <a:ext cx="1085850" cy="969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1</xdr:row>
      <xdr:rowOff>37042</xdr:rowOff>
    </xdr:from>
    <xdr:to>
      <xdr:col>1</xdr:col>
      <xdr:colOff>1052554</xdr:colOff>
      <xdr:row>5</xdr:row>
      <xdr:rowOff>293068</xdr:rowOff>
    </xdr:to>
    <xdr:pic>
      <xdr:nvPicPr>
        <xdr:cNvPr id="2" name="Picture 1" descr="DPHHS Logo">
          <a:extLst>
            <a:ext uri="{FF2B5EF4-FFF2-40B4-BE49-F238E27FC236}">
              <a16:creationId xmlns:a16="http://schemas.microsoft.com/office/drawing/2014/main" id="{591B92C2-D8A6-4084-80CA-B10D75021D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27542"/>
          <a:ext cx="1094464" cy="12009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hs-hlnshare.state.mt.ads\shared\hrd\ALL\Operations%20Research\Pricing%20Updates\APR%20DRG\DataModels\RY2020\APR_DRG_Pricing_Model_RY2020_DRAFTV03_202007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bookDescription"/>
      <sheetName val="ColumnDescriptions"/>
      <sheetName val="Variables"/>
      <sheetName val="By Hospital | Base Measures"/>
      <sheetName val="By Hospital | Pay to Cost"/>
      <sheetName val="By MCC"/>
      <sheetName val="Model_A_DRGv36"/>
      <sheetName val="Model_B_DRGv36"/>
      <sheetName val="Model_C_DRGv37"/>
      <sheetName val="DRGv36"/>
      <sheetName val="DRGv37"/>
      <sheetName val="DRG Changes"/>
      <sheetName val="CCRs"/>
      <sheetName val="Adjustors"/>
    </sheetNames>
    <sheetDataSet>
      <sheetData sheetId="0"/>
      <sheetData sheetId="1"/>
      <sheetData sheetId="2">
        <row r="6">
          <cell r="A6" t="str">
            <v>GH</v>
          </cell>
          <cell r="C6">
            <v>5425</v>
          </cell>
          <cell r="E6">
            <v>5425</v>
          </cell>
          <cell r="G6">
            <v>5425</v>
          </cell>
        </row>
        <row r="7">
          <cell r="A7" t="str">
            <v>CoE</v>
          </cell>
          <cell r="C7">
            <v>8095</v>
          </cell>
          <cell r="E7">
            <v>8095</v>
          </cell>
          <cell r="G7">
            <v>8095</v>
          </cell>
        </row>
        <row r="8">
          <cell r="A8" t="str">
            <v>LTAC</v>
          </cell>
          <cell r="C8">
            <v>7250</v>
          </cell>
          <cell r="E8">
            <v>7250</v>
          </cell>
          <cell r="G8">
            <v>7250</v>
          </cell>
        </row>
        <row r="11">
          <cell r="A11" t="str">
            <v>Adult</v>
          </cell>
          <cell r="C11">
            <v>0.95</v>
          </cell>
          <cell r="E11">
            <v>0.95</v>
          </cell>
          <cell r="G11">
            <v>0.95</v>
          </cell>
        </row>
        <row r="12">
          <cell r="A12" t="str">
            <v>Mental Health</v>
          </cell>
          <cell r="C12">
            <v>1.5</v>
          </cell>
          <cell r="E12">
            <v>1.5</v>
          </cell>
          <cell r="G12">
            <v>1.5</v>
          </cell>
        </row>
        <row r="13">
          <cell r="A13" t="str">
            <v>Neonate</v>
          </cell>
          <cell r="C13">
            <v>1.2</v>
          </cell>
          <cell r="E13">
            <v>1.2</v>
          </cell>
          <cell r="G13">
            <v>1.2</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B0482-5926-43B5-95D6-7192A2C063F6}">
  <dimension ref="A1:H22"/>
  <sheetViews>
    <sheetView tabSelected="1" workbookViewId="0">
      <selection activeCell="E13" sqref="E13"/>
    </sheetView>
  </sheetViews>
  <sheetFormatPr defaultRowHeight="15"/>
  <cols>
    <col min="1" max="1" width="127.7109375" customWidth="1"/>
  </cols>
  <sheetData>
    <row r="1" spans="1:8" ht="15.75" thickBot="1">
      <c r="A1" s="1" t="s">
        <v>1585</v>
      </c>
      <c r="B1" s="2"/>
    </row>
    <row r="2" spans="1:8">
      <c r="A2" s="3"/>
      <c r="B2" s="4"/>
    </row>
    <row r="3" spans="1:8">
      <c r="A3" s="5"/>
      <c r="B3" s="6"/>
    </row>
    <row r="4" spans="1:8">
      <c r="A4" s="5"/>
      <c r="B4" s="6"/>
    </row>
    <row r="5" spans="1:8">
      <c r="A5" s="7"/>
      <c r="B5" s="6"/>
    </row>
    <row r="6" spans="1:8">
      <c r="A6" s="7"/>
      <c r="B6" s="6"/>
    </row>
    <row r="7" spans="1:8" ht="27.75">
      <c r="A7" s="8"/>
      <c r="B7" s="9"/>
    </row>
    <row r="8" spans="1:8" ht="20.25">
      <c r="A8" s="10" t="s">
        <v>0</v>
      </c>
      <c r="B8" s="11"/>
      <c r="E8" s="12"/>
    </row>
    <row r="9" spans="1:8">
      <c r="A9" s="231" t="s">
        <v>1957</v>
      </c>
      <c r="B9" s="14"/>
      <c r="E9" s="15"/>
    </row>
    <row r="10" spans="1:8">
      <c r="A10" s="16"/>
      <c r="B10" s="17"/>
    </row>
    <row r="11" spans="1:8" s="20" customFormat="1" ht="51.75">
      <c r="A11" s="18" t="s">
        <v>1581</v>
      </c>
      <c r="B11" s="19"/>
    </row>
    <row r="12" spans="1:8" s="20" customFormat="1">
      <c r="A12" s="21"/>
      <c r="B12" s="22"/>
    </row>
    <row r="13" spans="1:8" s="20" customFormat="1" ht="51.75">
      <c r="A13" s="18" t="s">
        <v>1</v>
      </c>
      <c r="B13" s="19"/>
      <c r="E13" s="23"/>
    </row>
    <row r="14" spans="1:8" s="20" customFormat="1">
      <c r="A14" s="21"/>
      <c r="B14" s="22"/>
      <c r="H14" s="23"/>
    </row>
    <row r="15" spans="1:8" s="20" customFormat="1" ht="26.25">
      <c r="A15" s="18" t="s">
        <v>2</v>
      </c>
      <c r="B15" s="19"/>
    </row>
    <row r="16" spans="1:8">
      <c r="A16" s="24"/>
      <c r="B16" s="17"/>
    </row>
    <row r="17" spans="1:2" ht="26.25">
      <c r="A17" s="18" t="s">
        <v>3</v>
      </c>
      <c r="B17" s="19"/>
    </row>
    <row r="18" spans="1:2">
      <c r="A18" s="25" t="str">
        <f>HYPERLINK("https://medicaidprovider.mt.gov/01#186035117-fee-schedules---hospital---apr-drg", "To download the FAQ document, go to")</f>
        <v>To download the FAQ document, go to</v>
      </c>
      <c r="B18" s="19"/>
    </row>
    <row r="19" spans="1:2">
      <c r="A19" s="25" t="str">
        <f>HYPERLINK("https://medicaidprovider.mt.gov/01#186035117-fee-schedules---hospital---apr-drg")</f>
        <v>https://medicaidprovider.mt.gov/01#186035117-fee-schedules---hospital---apr-drg</v>
      </c>
      <c r="B19" s="19"/>
    </row>
    <row r="20" spans="1:2">
      <c r="A20" s="18" t="s">
        <v>4</v>
      </c>
      <c r="B20" s="19"/>
    </row>
    <row r="21" spans="1:2" ht="15.75">
      <c r="A21" s="26"/>
      <c r="B21" s="19"/>
    </row>
    <row r="22" spans="1:2" ht="39.75" thickBot="1">
      <c r="A22" s="27" t="s">
        <v>5</v>
      </c>
      <c r="B22" s="219"/>
    </row>
  </sheetData>
  <sheetProtection algorithmName="SHA-512" hashValue="Ey2ts1z4/L96n04RTCnaOEI71IAMLQlLXnIP6pJ+5N7ZAORFxneLLK828qknP8plRAirb9hPhbEgr7M1p1iTQQ==" saltValue="MU+b4lMVWNaf3ny8SDt/z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DCE45-9077-4C50-94AD-8E0FDEA87B46}">
  <dimension ref="A1:L79"/>
  <sheetViews>
    <sheetView topLeftCell="A3" workbookViewId="0">
      <selection activeCell="B36" sqref="B36"/>
    </sheetView>
  </sheetViews>
  <sheetFormatPr defaultColWidth="9.140625" defaultRowHeight="12.75"/>
  <cols>
    <col min="1" max="1" width="3" style="40" customWidth="1"/>
    <col min="2" max="2" width="59.28515625" style="99" customWidth="1"/>
    <col min="3" max="3" width="20.140625" style="100" customWidth="1"/>
    <col min="4" max="4" width="2" style="101" customWidth="1"/>
    <col min="5" max="5" width="63.42578125" style="99" customWidth="1"/>
    <col min="6" max="6" width="9.140625" style="40"/>
    <col min="7" max="7" width="15.28515625" style="40" customWidth="1"/>
    <col min="8" max="8" width="13.28515625" style="40" bestFit="1" customWidth="1"/>
    <col min="9" max="9" width="11.5703125" style="40" bestFit="1" customWidth="1"/>
    <col min="10" max="16384" width="9.140625" style="40"/>
  </cols>
  <sheetData>
    <row r="1" spans="1:12" customFormat="1" ht="15.75" thickBot="1">
      <c r="A1" s="28"/>
      <c r="B1" s="28"/>
      <c r="C1" s="28"/>
      <c r="D1" s="28"/>
      <c r="E1" s="28"/>
    </row>
    <row r="2" spans="1:12" customFormat="1" ht="30" customHeight="1">
      <c r="A2" s="29"/>
      <c r="B2" s="30"/>
      <c r="C2" s="30"/>
      <c r="D2" s="30"/>
      <c r="E2" s="31"/>
    </row>
    <row r="3" spans="1:12" customFormat="1" ht="15">
      <c r="A3" s="32"/>
      <c r="B3" s="6"/>
      <c r="C3" s="6"/>
      <c r="D3" s="6"/>
      <c r="E3" s="33"/>
    </row>
    <row r="4" spans="1:12" customFormat="1" ht="15" customHeight="1">
      <c r="A4" s="32"/>
      <c r="B4" s="6"/>
      <c r="C4" s="6"/>
      <c r="D4" s="6"/>
      <c r="E4" s="33"/>
    </row>
    <row r="5" spans="1:12" customFormat="1" ht="15" customHeight="1">
      <c r="A5" s="32"/>
      <c r="B5" s="6"/>
      <c r="C5" s="6"/>
      <c r="D5" s="6"/>
      <c r="E5" s="33"/>
    </row>
    <row r="6" spans="1:12" customFormat="1" ht="27.75" customHeight="1" thickBot="1">
      <c r="A6" s="32"/>
      <c r="B6" s="6"/>
      <c r="C6" s="9"/>
      <c r="D6" s="9"/>
      <c r="E6" s="33"/>
    </row>
    <row r="7" spans="1:12" customFormat="1" ht="20.25">
      <c r="A7" s="34" t="s">
        <v>6</v>
      </c>
      <c r="B7" s="35"/>
      <c r="C7" s="35"/>
      <c r="D7" s="35"/>
      <c r="E7" s="36"/>
      <c r="F7" s="37"/>
      <c r="G7" s="37"/>
      <c r="H7" s="37"/>
      <c r="I7" s="37"/>
      <c r="J7" s="37"/>
    </row>
    <row r="8" spans="1:12" customFormat="1" ht="15.75" thickBot="1">
      <c r="A8" s="13" t="s">
        <v>1957</v>
      </c>
      <c r="B8" s="14"/>
      <c r="C8" s="14"/>
      <c r="D8" s="14"/>
      <c r="E8" s="38"/>
      <c r="F8" s="39"/>
      <c r="G8" s="39"/>
      <c r="H8" s="39"/>
      <c r="I8" s="39"/>
      <c r="J8" s="39"/>
      <c r="L8" s="15"/>
    </row>
    <row r="9" spans="1:12" ht="13.5" thickBot="1">
      <c r="A9" s="223"/>
      <c r="B9" s="224" t="s">
        <v>7</v>
      </c>
      <c r="C9" s="225"/>
      <c r="D9" s="226"/>
      <c r="E9" s="227"/>
    </row>
    <row r="10" spans="1:12" ht="13.5" thickBot="1">
      <c r="A10" s="222"/>
      <c r="B10" s="220" t="s">
        <v>8</v>
      </c>
      <c r="C10" s="220"/>
      <c r="D10" s="220"/>
      <c r="E10" s="42"/>
    </row>
    <row r="11" spans="1:12" ht="13.5" thickBot="1">
      <c r="A11" s="222"/>
      <c r="B11" s="220" t="s">
        <v>9</v>
      </c>
      <c r="C11" s="220"/>
      <c r="D11" s="220"/>
      <c r="E11" s="42"/>
    </row>
    <row r="12" spans="1:12" ht="13.5" thickBot="1">
      <c r="A12" s="222"/>
      <c r="B12" s="220" t="s">
        <v>10</v>
      </c>
      <c r="C12" s="220"/>
      <c r="D12" s="220"/>
      <c r="E12" s="42"/>
      <c r="G12" s="43" t="s">
        <v>11</v>
      </c>
      <c r="H12" s="44"/>
      <c r="I12" s="44"/>
      <c r="J12" s="44"/>
      <c r="K12" s="45"/>
    </row>
    <row r="13" spans="1:12" ht="51.75" thickBot="1">
      <c r="A13" s="228"/>
      <c r="B13" s="221" t="s">
        <v>1582</v>
      </c>
      <c r="C13" s="46"/>
      <c r="D13" s="46"/>
      <c r="E13" s="47"/>
      <c r="G13" s="48"/>
      <c r="H13" s="49"/>
      <c r="I13" s="49"/>
      <c r="J13" s="49"/>
      <c r="K13" s="50"/>
    </row>
    <row r="14" spans="1:12">
      <c r="A14" s="232" t="s">
        <v>12</v>
      </c>
      <c r="B14" s="233" t="s">
        <v>13</v>
      </c>
      <c r="C14" s="233" t="s">
        <v>14</v>
      </c>
      <c r="D14" s="234" t="s">
        <v>15</v>
      </c>
      <c r="E14" s="235" t="s">
        <v>16</v>
      </c>
      <c r="G14" s="51" t="s">
        <v>17</v>
      </c>
      <c r="H14" s="52" t="s">
        <v>18</v>
      </c>
      <c r="I14" s="52"/>
      <c r="J14" s="52"/>
      <c r="K14" s="53"/>
    </row>
    <row r="15" spans="1:12">
      <c r="A15" s="236">
        <v>15</v>
      </c>
      <c r="B15" s="54" t="s">
        <v>19</v>
      </c>
      <c r="C15" s="55" t="s">
        <v>20</v>
      </c>
      <c r="D15" s="56"/>
      <c r="E15" s="57" t="s">
        <v>21</v>
      </c>
      <c r="G15" s="51"/>
      <c r="H15" s="52"/>
      <c r="I15" s="52"/>
      <c r="J15" s="52"/>
      <c r="K15" s="53"/>
    </row>
    <row r="16" spans="1:12">
      <c r="A16" s="236">
        <v>16</v>
      </c>
      <c r="B16" s="58" t="s">
        <v>22</v>
      </c>
      <c r="C16" s="58"/>
      <c r="D16" s="58"/>
      <c r="E16" s="59" t="s">
        <v>23</v>
      </c>
      <c r="G16" s="51"/>
      <c r="H16" s="52"/>
      <c r="I16" s="52"/>
      <c r="J16" s="52"/>
      <c r="K16" s="53"/>
    </row>
    <row r="17" spans="1:11">
      <c r="A17" s="236">
        <v>17</v>
      </c>
      <c r="B17" s="60" t="s">
        <v>24</v>
      </c>
      <c r="C17" s="61">
        <v>100000</v>
      </c>
      <c r="D17" s="62"/>
      <c r="E17" s="63" t="s">
        <v>25</v>
      </c>
      <c r="G17" s="51"/>
      <c r="H17" s="52"/>
      <c r="I17" s="52"/>
      <c r="J17" s="52"/>
      <c r="K17" s="53"/>
    </row>
    <row r="18" spans="1:11">
      <c r="A18" s="236">
        <v>18</v>
      </c>
      <c r="B18" s="60" t="s">
        <v>26</v>
      </c>
      <c r="C18" s="64" t="s">
        <v>27</v>
      </c>
      <c r="D18" s="62"/>
      <c r="E18" s="63" t="s">
        <v>28</v>
      </c>
      <c r="G18" s="65"/>
      <c r="H18" s="66"/>
      <c r="I18" s="66"/>
      <c r="J18" s="66"/>
      <c r="K18" s="67"/>
    </row>
    <row r="19" spans="1:11">
      <c r="A19" s="236">
        <v>19</v>
      </c>
      <c r="B19" s="60" t="s">
        <v>29</v>
      </c>
      <c r="C19" s="68">
        <v>0.54700000000000004</v>
      </c>
      <c r="D19" s="62"/>
      <c r="E19" s="63" t="s">
        <v>30</v>
      </c>
      <c r="G19" s="51"/>
      <c r="H19" s="52"/>
      <c r="I19" s="52"/>
      <c r="J19" s="52"/>
      <c r="K19" s="53"/>
    </row>
    <row r="20" spans="1:11">
      <c r="A20" s="236">
        <v>20</v>
      </c>
      <c r="B20" s="60" t="s">
        <v>31</v>
      </c>
      <c r="C20" s="69">
        <v>9</v>
      </c>
      <c r="D20" s="62"/>
      <c r="E20" s="63" t="s">
        <v>32</v>
      </c>
      <c r="G20" s="51"/>
      <c r="H20" s="52"/>
      <c r="I20" s="52"/>
      <c r="J20" s="52"/>
      <c r="K20" s="53"/>
    </row>
    <row r="21" spans="1:11" ht="12.75" customHeight="1">
      <c r="A21" s="236">
        <v>21</v>
      </c>
      <c r="B21" s="60" t="s">
        <v>33</v>
      </c>
      <c r="C21" s="69">
        <v>8</v>
      </c>
      <c r="D21" s="62"/>
      <c r="E21" s="63" t="s">
        <v>34</v>
      </c>
      <c r="G21" s="70" t="s">
        <v>27</v>
      </c>
      <c r="H21" s="52" t="s">
        <v>35</v>
      </c>
      <c r="I21" s="41" t="s">
        <v>36</v>
      </c>
      <c r="J21" s="52"/>
      <c r="K21" s="53"/>
    </row>
    <row r="22" spans="1:11">
      <c r="A22" s="236">
        <v>22</v>
      </c>
      <c r="B22" s="60" t="s">
        <v>37</v>
      </c>
      <c r="C22" s="69" t="s">
        <v>17</v>
      </c>
      <c r="D22" s="62"/>
      <c r="E22" s="63" t="s">
        <v>38</v>
      </c>
      <c r="G22" s="51"/>
      <c r="H22" s="52"/>
      <c r="I22" s="52"/>
      <c r="J22" s="52"/>
      <c r="K22" s="53"/>
    </row>
    <row r="23" spans="1:11" ht="13.5" thickBot="1">
      <c r="A23" s="236">
        <v>23</v>
      </c>
      <c r="B23" s="60" t="s">
        <v>39</v>
      </c>
      <c r="C23" s="71" t="s">
        <v>17</v>
      </c>
      <c r="D23" s="62">
        <f>+IF(C23="Yes",1,0)</f>
        <v>1</v>
      </c>
      <c r="E23" s="63" t="s">
        <v>40</v>
      </c>
      <c r="G23" s="72">
        <v>5425</v>
      </c>
      <c r="H23" s="73">
        <v>8095</v>
      </c>
      <c r="I23" s="73">
        <v>7250</v>
      </c>
      <c r="J23" s="74"/>
      <c r="K23" s="75"/>
    </row>
    <row r="24" spans="1:11">
      <c r="A24" s="236">
        <v>24</v>
      </c>
      <c r="B24" s="60" t="s">
        <v>41</v>
      </c>
      <c r="C24" s="69" t="s">
        <v>18</v>
      </c>
      <c r="D24" s="76">
        <f>+IF(C24="Yes",1,0)</f>
        <v>0</v>
      </c>
      <c r="E24" s="63" t="s">
        <v>42</v>
      </c>
    </row>
    <row r="25" spans="1:11">
      <c r="A25" s="236">
        <v>25</v>
      </c>
      <c r="B25" s="60" t="s">
        <v>43</v>
      </c>
      <c r="C25" s="69" t="s">
        <v>18</v>
      </c>
      <c r="D25" s="62">
        <f>+IF(C25="Yes",1,0)</f>
        <v>0</v>
      </c>
      <c r="E25" s="63" t="s">
        <v>44</v>
      </c>
    </row>
    <row r="26" spans="1:11">
      <c r="A26" s="236">
        <v>26</v>
      </c>
      <c r="B26" s="254" t="s">
        <v>45</v>
      </c>
      <c r="C26" s="254"/>
      <c r="D26" s="254"/>
      <c r="E26" s="255" t="s">
        <v>46</v>
      </c>
      <c r="G26" s="77"/>
    </row>
    <row r="27" spans="1:11">
      <c r="A27" s="236">
        <v>27</v>
      </c>
      <c r="B27" s="60" t="s">
        <v>47</v>
      </c>
      <c r="C27" s="260">
        <f>+HLOOKUP(C18,$G$21:$I$24,3,FALSE)</f>
        <v>5425</v>
      </c>
      <c r="D27" s="62"/>
      <c r="E27" s="63" t="s">
        <v>48</v>
      </c>
    </row>
    <row r="28" spans="1:11">
      <c r="A28" s="236">
        <v>28</v>
      </c>
      <c r="B28" s="60" t="s">
        <v>49</v>
      </c>
      <c r="C28" s="259">
        <v>400</v>
      </c>
      <c r="D28" s="62"/>
      <c r="E28" s="63" t="s">
        <v>50</v>
      </c>
    </row>
    <row r="29" spans="1:11">
      <c r="A29" s="236">
        <v>29</v>
      </c>
      <c r="B29" s="60" t="s">
        <v>51</v>
      </c>
      <c r="C29" s="261">
        <v>29</v>
      </c>
      <c r="D29" s="62"/>
      <c r="E29" s="63" t="s">
        <v>52</v>
      </c>
    </row>
    <row r="30" spans="1:11">
      <c r="A30" s="236">
        <v>30</v>
      </c>
      <c r="B30" s="60" t="s">
        <v>53</v>
      </c>
      <c r="C30" s="260">
        <v>75000</v>
      </c>
      <c r="D30" s="62"/>
      <c r="E30" s="63" t="s">
        <v>54</v>
      </c>
      <c r="H30" s="78"/>
    </row>
    <row r="31" spans="1:11">
      <c r="A31" s="236">
        <v>31</v>
      </c>
      <c r="B31" s="60" t="s">
        <v>55</v>
      </c>
      <c r="C31" s="262">
        <v>0.5</v>
      </c>
      <c r="D31" s="62"/>
      <c r="E31" s="63" t="s">
        <v>54</v>
      </c>
      <c r="H31" s="79"/>
    </row>
    <row r="32" spans="1:11">
      <c r="A32" s="236">
        <v>32</v>
      </c>
      <c r="B32" s="60" t="s">
        <v>56</v>
      </c>
      <c r="C32" s="263">
        <v>1.5</v>
      </c>
      <c r="D32" s="62"/>
      <c r="E32" s="63" t="s">
        <v>57</v>
      </c>
      <c r="H32" s="78"/>
    </row>
    <row r="33" spans="1:9">
      <c r="A33" s="236">
        <v>33</v>
      </c>
      <c r="B33" s="60" t="s">
        <v>58</v>
      </c>
      <c r="C33" s="263">
        <v>0.95</v>
      </c>
      <c r="D33" s="62"/>
      <c r="E33" s="63" t="s">
        <v>57</v>
      </c>
      <c r="H33" s="78"/>
    </row>
    <row r="34" spans="1:9">
      <c r="A34" s="236">
        <v>34</v>
      </c>
      <c r="B34" s="60" t="s">
        <v>59</v>
      </c>
      <c r="C34" s="262">
        <v>0.5</v>
      </c>
      <c r="D34" s="62"/>
      <c r="E34" s="63" t="s">
        <v>60</v>
      </c>
    </row>
    <row r="35" spans="1:9">
      <c r="A35" s="236">
        <v>35</v>
      </c>
      <c r="B35" s="254" t="s">
        <v>61</v>
      </c>
      <c r="C35" s="254"/>
      <c r="D35" s="254"/>
      <c r="E35" s="255"/>
      <c r="G35" s="80"/>
    </row>
    <row r="36" spans="1:9">
      <c r="A36" s="236">
        <v>36</v>
      </c>
      <c r="B36" s="60" t="s">
        <v>1959</v>
      </c>
      <c r="C36" s="69" t="s">
        <v>62</v>
      </c>
      <c r="D36" s="62"/>
      <c r="E36" s="63" t="s">
        <v>63</v>
      </c>
    </row>
    <row r="37" spans="1:9" ht="39" customHeight="1">
      <c r="A37" s="236">
        <v>37</v>
      </c>
      <c r="B37" s="81" t="s">
        <v>64</v>
      </c>
      <c r="C37" s="82" t="str">
        <f>+VLOOKUP(C$36,'3-DRG Table'!$A$19:$M$1400,2,FALSE)</f>
        <v>LIVER TRANSPLANT &amp;/OR INTESTINAL TRANSPLANT</v>
      </c>
      <c r="D37" s="62"/>
      <c r="E37" s="83" t="s">
        <v>65</v>
      </c>
      <c r="G37" s="84"/>
    </row>
    <row r="38" spans="1:9">
      <c r="A38" s="236">
        <v>38</v>
      </c>
      <c r="B38" s="81" t="s">
        <v>66</v>
      </c>
      <c r="C38" s="85">
        <f>+VLOOKUP(C36,'3-DRG Table'!$A$19:$C$1400,3,FALSE)</f>
        <v>9.19</v>
      </c>
      <c r="D38" s="62"/>
      <c r="E38" s="83" t="s">
        <v>65</v>
      </c>
    </row>
    <row r="39" spans="1:9">
      <c r="A39" s="236">
        <v>39</v>
      </c>
      <c r="B39" s="254" t="s">
        <v>67</v>
      </c>
      <c r="C39" s="254"/>
      <c r="D39" s="254"/>
      <c r="E39" s="255"/>
    </row>
    <row r="40" spans="1:9">
      <c r="A40" s="236">
        <v>40</v>
      </c>
      <c r="B40" s="60" t="s">
        <v>68</v>
      </c>
      <c r="C40" s="86" t="str">
        <f>+C24</f>
        <v>No</v>
      </c>
      <c r="D40" s="62">
        <f>+IF(C40="Yes",1,0)</f>
        <v>0</v>
      </c>
      <c r="E40" s="63" t="s">
        <v>69</v>
      </c>
      <c r="G40" s="87"/>
      <c r="I40" s="88"/>
    </row>
    <row r="41" spans="1:9">
      <c r="A41" s="236">
        <v>41</v>
      </c>
      <c r="B41" s="60" t="s">
        <v>70</v>
      </c>
      <c r="C41" s="86" t="str">
        <f>+IF(C21&gt;C29,"Yes","No")</f>
        <v>No</v>
      </c>
      <c r="D41" s="62">
        <f t="shared" ref="D41:D42" si="0">+IF(C41="Yes",1,0)</f>
        <v>0</v>
      </c>
      <c r="E41" s="63" t="s">
        <v>71</v>
      </c>
    </row>
    <row r="42" spans="1:9">
      <c r="A42" s="236">
        <v>42</v>
      </c>
      <c r="B42" s="60" t="s">
        <v>72</v>
      </c>
      <c r="C42" s="86" t="str">
        <f>+C25</f>
        <v>No</v>
      </c>
      <c r="D42" s="62">
        <f t="shared" si="0"/>
        <v>0</v>
      </c>
      <c r="E42" s="63" t="s">
        <v>73</v>
      </c>
    </row>
    <row r="43" spans="1:9">
      <c r="A43" s="236">
        <v>43</v>
      </c>
      <c r="B43" s="60" t="s">
        <v>74</v>
      </c>
      <c r="C43" s="89">
        <f>+IF(SUM(D40:D42)=3,C21*C28,0)</f>
        <v>0</v>
      </c>
      <c r="D43" s="62"/>
      <c r="E43" s="63" t="s">
        <v>75</v>
      </c>
    </row>
    <row r="44" spans="1:9">
      <c r="A44" s="236">
        <v>44</v>
      </c>
      <c r="B44" s="254" t="s">
        <v>76</v>
      </c>
      <c r="C44" s="254"/>
      <c r="D44" s="254"/>
      <c r="E44" s="255"/>
    </row>
    <row r="45" spans="1:9">
      <c r="A45" s="236">
        <v>45</v>
      </c>
      <c r="B45" s="60" t="s">
        <v>77</v>
      </c>
      <c r="C45" s="90">
        <f>+VLOOKUP(C36,'3-DRG Table'!$A$19:$G$1400,7,FALSE)</f>
        <v>9.3653999999999993</v>
      </c>
      <c r="D45" s="62"/>
      <c r="E45" s="63" t="s">
        <v>65</v>
      </c>
    </row>
    <row r="46" spans="1:9">
      <c r="A46" s="236">
        <v>46</v>
      </c>
      <c r="B46" s="60" t="s">
        <v>78</v>
      </c>
      <c r="C46" s="89">
        <f>+ROUND(C27*C45,2)</f>
        <v>50807.3</v>
      </c>
      <c r="D46" s="62"/>
      <c r="E46" s="63" t="s">
        <v>79</v>
      </c>
    </row>
    <row r="47" spans="1:9">
      <c r="A47" s="236">
        <v>47</v>
      </c>
      <c r="B47" s="60" t="s">
        <v>80</v>
      </c>
      <c r="C47" s="86" t="str">
        <f>VLOOKUP(C36,'3-DRG Table'!A18:L1400,9,FALSE)</f>
        <v>No</v>
      </c>
      <c r="D47" s="62">
        <f>+IF(C47="Y",1,0)</f>
        <v>0</v>
      </c>
      <c r="E47" s="63" t="s">
        <v>65</v>
      </c>
    </row>
    <row r="48" spans="1:9">
      <c r="A48" s="236">
        <v>48</v>
      </c>
      <c r="B48" s="60" t="s">
        <v>81</v>
      </c>
      <c r="C48" s="86" t="str">
        <f>VLOOKUP(C36,'3-DRG Table'!A18:L1400,10,FALSE)</f>
        <v>Yes</v>
      </c>
      <c r="D48" s="62"/>
      <c r="E48" s="63" t="s">
        <v>82</v>
      </c>
    </row>
    <row r="49" spans="1:5" ht="25.5">
      <c r="A49" s="236">
        <v>49</v>
      </c>
      <c r="B49" s="60" t="s">
        <v>83</v>
      </c>
      <c r="C49" s="91">
        <f>IF(AND(C23="YES",C47="YES"),ROUND(C32*C46,2),IF(AND(C23="no",C48="yes"),ROUND(C33*C46,2),C46))</f>
        <v>50807.3</v>
      </c>
      <c r="D49" s="62"/>
      <c r="E49" s="92" t="s">
        <v>84</v>
      </c>
    </row>
    <row r="50" spans="1:5">
      <c r="A50" s="236">
        <v>50</v>
      </c>
      <c r="B50" s="254" t="s">
        <v>85</v>
      </c>
      <c r="C50" s="254"/>
      <c r="D50" s="254"/>
      <c r="E50" s="255"/>
    </row>
    <row r="51" spans="1:5">
      <c r="A51" s="236">
        <v>51</v>
      </c>
      <c r="B51" s="60" t="s">
        <v>86</v>
      </c>
      <c r="C51" s="86" t="str">
        <f>+C22</f>
        <v>Yes</v>
      </c>
      <c r="D51" s="62"/>
      <c r="E51" s="63" t="s">
        <v>87</v>
      </c>
    </row>
    <row r="52" spans="1:5">
      <c r="A52" s="236">
        <v>52</v>
      </c>
      <c r="B52" s="60" t="s">
        <v>88</v>
      </c>
      <c r="C52" s="93">
        <f>IF(C51="Yes",ROUND((C49/C38)*(C20+1),2),"N/A")</f>
        <v>55285.42</v>
      </c>
      <c r="D52" s="62"/>
      <c r="E52" s="63" t="s">
        <v>89</v>
      </c>
    </row>
    <row r="53" spans="1:5">
      <c r="A53" s="236">
        <v>53</v>
      </c>
      <c r="B53" s="60" t="s">
        <v>90</v>
      </c>
      <c r="C53" s="94" t="str">
        <f>IF(C51="No","N/A",IF(C52&lt;C49,"Yes","No"))</f>
        <v>No</v>
      </c>
      <c r="D53" s="62"/>
      <c r="E53" s="63" t="s">
        <v>91</v>
      </c>
    </row>
    <row r="54" spans="1:5">
      <c r="A54" s="236">
        <v>54</v>
      </c>
      <c r="B54" s="60" t="s">
        <v>92</v>
      </c>
      <c r="C54" s="94">
        <f>IF(C53="Yes",C52,C49)</f>
        <v>50807.3</v>
      </c>
      <c r="D54" s="62"/>
      <c r="E54" s="63" t="s">
        <v>93</v>
      </c>
    </row>
    <row r="55" spans="1:5">
      <c r="A55" s="236">
        <v>55</v>
      </c>
      <c r="B55" s="254" t="s">
        <v>94</v>
      </c>
      <c r="C55" s="254"/>
      <c r="D55" s="254"/>
      <c r="E55" s="255"/>
    </row>
    <row r="56" spans="1:5">
      <c r="A56" s="236">
        <v>56</v>
      </c>
      <c r="B56" s="60" t="s">
        <v>95</v>
      </c>
      <c r="C56" s="94">
        <f>IF(C43=0,C19*C17,0)</f>
        <v>54700.000000000007</v>
      </c>
      <c r="D56" s="62"/>
      <c r="E56" s="63" t="s">
        <v>96</v>
      </c>
    </row>
    <row r="57" spans="1:5">
      <c r="A57" s="236">
        <v>57</v>
      </c>
      <c r="B57" s="60" t="s">
        <v>97</v>
      </c>
      <c r="C57" s="94">
        <f>+C54-C56</f>
        <v>-3892.7000000000044</v>
      </c>
      <c r="D57" s="62"/>
      <c r="E57" s="63" t="s">
        <v>98</v>
      </c>
    </row>
    <row r="58" spans="1:5">
      <c r="A58" s="236">
        <v>58</v>
      </c>
      <c r="B58" s="60" t="s">
        <v>99</v>
      </c>
      <c r="C58" s="91" t="str">
        <f>+IF(C57&lt;-C30,"Yes","No")</f>
        <v>No</v>
      </c>
      <c r="D58" s="62"/>
      <c r="E58" s="63" t="s">
        <v>100</v>
      </c>
    </row>
    <row r="59" spans="1:5">
      <c r="A59" s="236">
        <v>59</v>
      </c>
      <c r="B59" s="60" t="s">
        <v>101</v>
      </c>
      <c r="C59" s="94">
        <f>+IF(C58="Yes",((-C57-C30)*C31),0)</f>
        <v>0</v>
      </c>
      <c r="D59" s="62"/>
      <c r="E59" s="63" t="s">
        <v>102</v>
      </c>
    </row>
    <row r="60" spans="1:5">
      <c r="A60" s="236">
        <v>60</v>
      </c>
      <c r="B60" s="60" t="s">
        <v>92</v>
      </c>
      <c r="C60" s="94">
        <f>+C54+C59</f>
        <v>50807.3</v>
      </c>
      <c r="D60" s="62"/>
      <c r="E60" s="63" t="s">
        <v>103</v>
      </c>
    </row>
    <row r="61" spans="1:5">
      <c r="A61" s="236">
        <v>61</v>
      </c>
      <c r="B61" s="254" t="s">
        <v>104</v>
      </c>
      <c r="C61" s="254"/>
      <c r="D61" s="254"/>
      <c r="E61" s="255"/>
    </row>
    <row r="62" spans="1:5">
      <c r="A62" s="236">
        <v>62</v>
      </c>
      <c r="B62" s="60" t="s">
        <v>105</v>
      </c>
      <c r="C62" s="86" t="str">
        <f>+IF(C21&lt;C20,"Yes","No")</f>
        <v>Yes</v>
      </c>
      <c r="D62" s="62"/>
      <c r="E62" s="63" t="s">
        <v>106</v>
      </c>
    </row>
    <row r="63" spans="1:5">
      <c r="A63" s="236">
        <v>63</v>
      </c>
      <c r="B63" s="60" t="s">
        <v>107</v>
      </c>
      <c r="C63" s="94">
        <f>IF(C62="Yes",ROUND((C60/C38)*C21,2),"N/A")</f>
        <v>44228.34</v>
      </c>
      <c r="D63" s="62"/>
      <c r="E63" s="63" t="s">
        <v>108</v>
      </c>
    </row>
    <row r="64" spans="1:5">
      <c r="A64" s="236">
        <v>64</v>
      </c>
      <c r="B64" s="60" t="s">
        <v>109</v>
      </c>
      <c r="C64" s="86" t="str">
        <f>+IF(C63="N/A","N/A",IF(C63&lt;C60,"Yes","No"))</f>
        <v>Yes</v>
      </c>
      <c r="D64" s="62"/>
      <c r="E64" s="63" t="s">
        <v>110</v>
      </c>
    </row>
    <row r="65" spans="1:5">
      <c r="A65" s="236">
        <v>65</v>
      </c>
      <c r="B65" s="60" t="s">
        <v>92</v>
      </c>
      <c r="C65" s="91">
        <f>IF(C64="YES",C63,C60)</f>
        <v>44228.34</v>
      </c>
      <c r="D65" s="62"/>
      <c r="E65" s="63" t="s">
        <v>111</v>
      </c>
    </row>
    <row r="66" spans="1:5">
      <c r="A66" s="236">
        <v>66</v>
      </c>
      <c r="B66" s="254" t="s">
        <v>112</v>
      </c>
      <c r="C66" s="254"/>
      <c r="D66" s="254"/>
      <c r="E66" s="255"/>
    </row>
    <row r="67" spans="1:5">
      <c r="A67" s="236">
        <v>67</v>
      </c>
      <c r="B67" s="60" t="s">
        <v>113</v>
      </c>
      <c r="C67" s="61">
        <v>0</v>
      </c>
      <c r="D67" s="62"/>
      <c r="E67" s="63"/>
    </row>
    <row r="68" spans="1:5">
      <c r="A68" s="236">
        <v>68</v>
      </c>
      <c r="B68" s="60" t="s">
        <v>114</v>
      </c>
      <c r="C68" s="94">
        <f>+C65+C67</f>
        <v>44228.34</v>
      </c>
      <c r="D68" s="62"/>
      <c r="E68" s="95" t="s">
        <v>115</v>
      </c>
    </row>
    <row r="69" spans="1:5">
      <c r="A69" s="236">
        <v>69</v>
      </c>
      <c r="B69" s="254" t="s">
        <v>116</v>
      </c>
      <c r="C69" s="254"/>
      <c r="D69" s="254"/>
      <c r="E69" s="255"/>
    </row>
    <row r="70" spans="1:5">
      <c r="A70" s="236">
        <v>70</v>
      </c>
      <c r="B70" s="60" t="s">
        <v>117</v>
      </c>
      <c r="C70" s="69" t="s">
        <v>18</v>
      </c>
      <c r="D70" s="62"/>
      <c r="E70" s="63"/>
    </row>
    <row r="71" spans="1:5">
      <c r="A71" s="236">
        <v>71</v>
      </c>
      <c r="B71" s="60" t="s">
        <v>114</v>
      </c>
      <c r="C71" s="91">
        <f>+IF(C70="Yes",C68*C34,C68)</f>
        <v>44228.34</v>
      </c>
      <c r="D71" s="62"/>
      <c r="E71" s="63" t="s">
        <v>118</v>
      </c>
    </row>
    <row r="72" spans="1:5">
      <c r="A72" s="236">
        <v>72</v>
      </c>
      <c r="B72" s="254" t="s">
        <v>119</v>
      </c>
      <c r="C72" s="254"/>
      <c r="D72" s="254"/>
      <c r="E72" s="255"/>
    </row>
    <row r="73" spans="1:5">
      <c r="A73" s="236">
        <v>73</v>
      </c>
      <c r="B73" s="60" t="s">
        <v>114</v>
      </c>
      <c r="C73" s="94">
        <f>+IF(C43&gt;0,C43,C71)</f>
        <v>44228.34</v>
      </c>
      <c r="D73" s="62"/>
      <c r="E73" s="96" t="s">
        <v>120</v>
      </c>
    </row>
    <row r="74" spans="1:5">
      <c r="A74" s="236">
        <v>74</v>
      </c>
      <c r="B74" s="60" t="s">
        <v>121</v>
      </c>
      <c r="C74" s="94">
        <f>+IF(C73&gt;C17,C17,C73)</f>
        <v>44228.34</v>
      </c>
      <c r="D74" s="62"/>
      <c r="E74" s="96" t="s">
        <v>122</v>
      </c>
    </row>
    <row r="75" spans="1:5">
      <c r="A75" s="236">
        <v>75</v>
      </c>
      <c r="B75" s="60" t="s">
        <v>123</v>
      </c>
      <c r="C75" s="61">
        <v>0</v>
      </c>
      <c r="D75" s="62"/>
      <c r="E75" s="63"/>
    </row>
    <row r="76" spans="1:5" s="97" customFormat="1">
      <c r="A76" s="236">
        <v>76</v>
      </c>
      <c r="B76" s="60" t="s">
        <v>124</v>
      </c>
      <c r="C76" s="61">
        <v>0</v>
      </c>
      <c r="D76" s="62"/>
      <c r="E76" s="63"/>
    </row>
    <row r="77" spans="1:5">
      <c r="A77" s="236">
        <v>77</v>
      </c>
      <c r="B77" s="60" t="s">
        <v>125</v>
      </c>
      <c r="C77" s="61">
        <v>0</v>
      </c>
      <c r="D77" s="62"/>
      <c r="E77" s="63"/>
    </row>
    <row r="78" spans="1:5" ht="13.5" thickBot="1">
      <c r="A78" s="236">
        <v>78</v>
      </c>
      <c r="B78" s="60" t="s">
        <v>126</v>
      </c>
      <c r="C78" s="98">
        <f>+C74-C75-C76-C77</f>
        <v>44228.34</v>
      </c>
      <c r="D78" s="62"/>
      <c r="E78" s="63" t="s">
        <v>127</v>
      </c>
    </row>
    <row r="79" spans="1:5" ht="13.5" thickBot="1">
      <c r="B79" s="256">
        <v>44028</v>
      </c>
      <c r="C79" s="257"/>
      <c r="D79" s="257"/>
      <c r="E79" s="258"/>
    </row>
  </sheetData>
  <sheetProtection algorithmName="SHA-512" hashValue="jaG8Es8zUB5woOYJ6GOUqnraF4DZk8UNBycrEhOO3vX5zOboceMy1VRKsM+0Z8KkzohQaqieyrzfFVK6DLxs/w==" saltValue="Qs9RMQQ4R6IDWMfWa7F5VQ==" spinCount="100000" sheet="1" objects="1" scenarios="1"/>
  <dataValidations count="2">
    <dataValidation type="list" allowBlank="1" showInputMessage="1" showErrorMessage="1" sqref="C70 C22:C25" xr:uid="{39A27A5C-5370-498F-8695-6458D106A3F6}">
      <formula1>$G$14:$H$14</formula1>
    </dataValidation>
    <dataValidation type="list" allowBlank="1" showInputMessage="1" showErrorMessage="1" sqref="C18" xr:uid="{F2EBC92F-3423-4A61-B0C4-3D35CB9B61A8}">
      <formula1>$G$21:$I$21</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6BAB2-0749-4CAC-B23F-8BD139DC47E4}">
  <dimension ref="A1:R1341"/>
  <sheetViews>
    <sheetView workbookViewId="0"/>
  </sheetViews>
  <sheetFormatPr defaultColWidth="20.7109375" defaultRowHeight="12.75"/>
  <cols>
    <col min="1" max="1" width="7.28515625" style="99" customWidth="1"/>
    <col min="2" max="2" width="63.140625" style="99" customWidth="1"/>
    <col min="3" max="3" width="9.42578125" style="166" customWidth="1"/>
    <col min="4" max="4" width="8.5703125" style="167" customWidth="1"/>
    <col min="5" max="5" width="16.5703125" style="167" customWidth="1"/>
    <col min="6" max="6" width="10.7109375" style="110" customWidth="1"/>
    <col min="7" max="7" width="9.85546875" style="168" customWidth="1"/>
    <col min="8" max="8" width="12.85546875" style="169" customWidth="1"/>
    <col min="9" max="9" width="8.85546875" style="170" customWidth="1"/>
    <col min="10" max="10" width="9" style="170" customWidth="1"/>
    <col min="11" max="11" width="24.28515625" style="110" customWidth="1"/>
    <col min="12" max="12" width="20.42578125" style="110" customWidth="1"/>
    <col min="13" max="16384" width="20.7109375" style="110"/>
  </cols>
  <sheetData>
    <row r="1" spans="1:12" ht="13.5" thickBot="1">
      <c r="A1" s="102"/>
      <c r="B1" s="28"/>
      <c r="C1" s="103"/>
      <c r="D1" s="104"/>
      <c r="E1" s="105"/>
      <c r="F1" s="106"/>
      <c r="G1" s="107"/>
      <c r="H1" s="108"/>
      <c r="I1" s="109"/>
      <c r="J1" s="109"/>
      <c r="K1" s="106"/>
      <c r="L1" s="106"/>
    </row>
    <row r="2" spans="1:12">
      <c r="A2" s="111" t="s">
        <v>128</v>
      </c>
      <c r="B2" s="112"/>
      <c r="C2" s="112"/>
      <c r="D2" s="112"/>
      <c r="E2" s="112"/>
      <c r="F2" s="112"/>
      <c r="G2" s="112"/>
      <c r="H2" s="112"/>
      <c r="I2" s="112"/>
      <c r="J2" s="112"/>
      <c r="K2" s="112"/>
      <c r="L2" s="113"/>
    </row>
    <row r="3" spans="1:12" ht="13.5" thickBot="1">
      <c r="A3" s="114" t="s">
        <v>1958</v>
      </c>
      <c r="B3" s="115"/>
      <c r="C3" s="115"/>
      <c r="D3" s="115"/>
      <c r="E3" s="115"/>
      <c r="F3" s="115"/>
      <c r="G3" s="115"/>
      <c r="H3" s="115"/>
      <c r="I3" s="115"/>
      <c r="J3" s="115"/>
      <c r="K3" s="115"/>
      <c r="L3" s="116"/>
    </row>
    <row r="4" spans="1:12" s="244" customFormat="1" ht="15" customHeight="1">
      <c r="A4" s="240"/>
      <c r="B4" s="241" t="s">
        <v>129</v>
      </c>
      <c r="C4" s="242"/>
      <c r="D4" s="242"/>
      <c r="E4" s="242"/>
      <c r="F4" s="242"/>
      <c r="G4" s="242"/>
      <c r="H4" s="242"/>
      <c r="I4" s="242"/>
      <c r="J4" s="242"/>
      <c r="K4" s="242"/>
      <c r="L4" s="243"/>
    </row>
    <row r="5" spans="1:12" s="244" customFormat="1" ht="25.5" customHeight="1">
      <c r="A5" s="240"/>
      <c r="B5" s="245" t="s">
        <v>130</v>
      </c>
      <c r="C5" s="245"/>
      <c r="D5" s="245"/>
      <c r="E5" s="245"/>
      <c r="F5" s="245"/>
      <c r="G5" s="245"/>
      <c r="H5" s="245"/>
      <c r="I5" s="245"/>
      <c r="J5" s="245"/>
      <c r="K5" s="245"/>
      <c r="L5" s="246"/>
    </row>
    <row r="6" spans="1:12" s="244" customFormat="1" ht="25.5" customHeight="1">
      <c r="A6" s="240"/>
      <c r="B6" s="245" t="s">
        <v>131</v>
      </c>
      <c r="C6" s="245"/>
      <c r="D6" s="245"/>
      <c r="E6" s="245"/>
      <c r="F6" s="245"/>
      <c r="G6" s="245"/>
      <c r="H6" s="245"/>
      <c r="I6" s="245"/>
      <c r="J6" s="245"/>
      <c r="K6" s="245"/>
      <c r="L6" s="246"/>
    </row>
    <row r="7" spans="1:12" s="237" customFormat="1" ht="25.5" customHeight="1">
      <c r="B7" s="247" t="s">
        <v>132</v>
      </c>
      <c r="C7" s="245"/>
      <c r="D7" s="245"/>
      <c r="E7" s="245"/>
      <c r="F7" s="245"/>
      <c r="G7" s="245"/>
      <c r="H7" s="245"/>
      <c r="I7" s="245"/>
      <c r="J7" s="245"/>
      <c r="K7" s="245"/>
      <c r="L7" s="246"/>
    </row>
    <row r="8" spans="1:12" s="237" customFormat="1" ht="25.5" customHeight="1">
      <c r="B8" s="248" t="s">
        <v>133</v>
      </c>
      <c r="L8" s="249"/>
    </row>
    <row r="9" spans="1:12" s="237" customFormat="1" ht="25.5" customHeight="1">
      <c r="B9" s="245" t="s">
        <v>134</v>
      </c>
      <c r="C9" s="245"/>
      <c r="D9" s="245"/>
      <c r="E9" s="245"/>
      <c r="F9" s="245"/>
      <c r="G9" s="245"/>
      <c r="H9" s="245"/>
      <c r="I9" s="245"/>
      <c r="J9" s="245"/>
      <c r="K9" s="245"/>
      <c r="L9" s="246"/>
    </row>
    <row r="10" spans="1:12" s="237" customFormat="1" ht="25.5" customHeight="1">
      <c r="B10" s="247" t="s">
        <v>135</v>
      </c>
      <c r="C10" s="247"/>
      <c r="D10" s="247"/>
      <c r="E10" s="247"/>
      <c r="F10" s="247"/>
      <c r="G10" s="247"/>
      <c r="H10" s="247"/>
      <c r="I10" s="247"/>
      <c r="J10" s="247"/>
      <c r="K10" s="247"/>
      <c r="L10" s="250"/>
    </row>
    <row r="11" spans="1:12" s="237" customFormat="1" ht="25.5" customHeight="1">
      <c r="B11" s="247" t="s">
        <v>136</v>
      </c>
      <c r="C11" s="247"/>
      <c r="D11" s="247"/>
      <c r="E11" s="247"/>
      <c r="F11" s="247"/>
      <c r="G11" s="247"/>
      <c r="H11" s="247"/>
      <c r="I11" s="247"/>
      <c r="J11" s="247"/>
      <c r="K11" s="247"/>
      <c r="L11" s="250"/>
    </row>
    <row r="12" spans="1:12" s="244" customFormat="1" ht="51" customHeight="1">
      <c r="A12" s="240"/>
      <c r="B12" s="245" t="s">
        <v>137</v>
      </c>
      <c r="C12" s="245"/>
      <c r="D12" s="245"/>
      <c r="E12" s="245"/>
      <c r="F12" s="245"/>
      <c r="G12" s="245"/>
      <c r="H12" s="245"/>
      <c r="I12" s="245"/>
      <c r="J12" s="245"/>
      <c r="K12" s="245"/>
      <c r="L12" s="246"/>
    </row>
    <row r="13" spans="1:12" s="244" customFormat="1" ht="25.5" customHeight="1">
      <c r="A13" s="240"/>
      <c r="B13" s="245" t="s">
        <v>1583</v>
      </c>
      <c r="C13" s="245"/>
      <c r="D13" s="245"/>
      <c r="E13" s="245"/>
      <c r="F13" s="245"/>
      <c r="G13" s="245"/>
      <c r="H13" s="245"/>
      <c r="I13" s="245"/>
      <c r="J13" s="245"/>
      <c r="K13" s="245"/>
      <c r="L13" s="246"/>
    </row>
    <row r="14" spans="1:12" s="244" customFormat="1" ht="25.5">
      <c r="A14" s="240"/>
      <c r="B14" s="245" t="s">
        <v>1956</v>
      </c>
      <c r="C14" s="245"/>
      <c r="D14" s="245"/>
      <c r="E14" s="245"/>
      <c r="F14" s="245"/>
      <c r="G14" s="245"/>
      <c r="H14" s="245"/>
      <c r="I14" s="245"/>
      <c r="J14" s="245"/>
      <c r="K14" s="245"/>
      <c r="L14" s="246"/>
    </row>
    <row r="15" spans="1:12" s="251" customFormat="1" ht="78">
      <c r="B15" s="245" t="s">
        <v>138</v>
      </c>
      <c r="C15" s="245"/>
      <c r="D15" s="245"/>
      <c r="E15" s="245"/>
      <c r="F15" s="245"/>
      <c r="G15" s="245"/>
      <c r="H15" s="245"/>
      <c r="I15" s="245"/>
      <c r="J15" s="245"/>
      <c r="K15" s="245"/>
      <c r="L15" s="246"/>
    </row>
    <row r="16" spans="1:12" s="244" customFormat="1">
      <c r="A16" s="240"/>
      <c r="B16" s="245" t="s">
        <v>139</v>
      </c>
      <c r="C16" s="252"/>
      <c r="D16" s="252"/>
      <c r="E16" s="252"/>
      <c r="F16" s="252"/>
      <c r="G16" s="252"/>
      <c r="H16" s="252"/>
      <c r="I16" s="252"/>
      <c r="J16" s="252"/>
      <c r="K16" s="252"/>
      <c r="L16" s="253"/>
    </row>
    <row r="17" spans="1:18">
      <c r="A17" s="117" t="s">
        <v>12</v>
      </c>
      <c r="B17" s="118" t="s">
        <v>13</v>
      </c>
      <c r="C17" s="119" t="s">
        <v>14</v>
      </c>
      <c r="D17" s="120" t="s">
        <v>15</v>
      </c>
      <c r="E17" s="120" t="s">
        <v>16</v>
      </c>
      <c r="F17" s="118" t="s">
        <v>140</v>
      </c>
      <c r="G17" s="118" t="s">
        <v>141</v>
      </c>
      <c r="H17" s="118" t="s">
        <v>142</v>
      </c>
      <c r="I17" s="118" t="s">
        <v>143</v>
      </c>
      <c r="J17" s="118" t="s">
        <v>144</v>
      </c>
      <c r="K17" s="118" t="s">
        <v>145</v>
      </c>
      <c r="L17" s="121" t="s">
        <v>146</v>
      </c>
    </row>
    <row r="18" spans="1:18">
      <c r="A18" s="122"/>
      <c r="B18" s="123"/>
      <c r="C18" s="124"/>
      <c r="D18" s="125"/>
      <c r="E18" s="125"/>
      <c r="F18" s="123"/>
      <c r="G18" s="126"/>
      <c r="H18" s="127"/>
      <c r="I18" s="127"/>
      <c r="J18" s="127"/>
      <c r="K18" s="128" t="s">
        <v>147</v>
      </c>
      <c r="L18" s="129"/>
    </row>
    <row r="19" spans="1:18" s="132" customFormat="1" ht="76.5">
      <c r="A19" s="122" t="s">
        <v>148</v>
      </c>
      <c r="B19" s="123" t="s">
        <v>149</v>
      </c>
      <c r="C19" s="124" t="s">
        <v>150</v>
      </c>
      <c r="D19" s="125" t="s">
        <v>151</v>
      </c>
      <c r="E19" s="125" t="s">
        <v>152</v>
      </c>
      <c r="F19" s="123" t="s">
        <v>153</v>
      </c>
      <c r="G19" s="126" t="s">
        <v>154</v>
      </c>
      <c r="H19" s="127" t="s">
        <v>155</v>
      </c>
      <c r="I19" s="127" t="s">
        <v>156</v>
      </c>
      <c r="J19" s="127" t="s">
        <v>81</v>
      </c>
      <c r="K19" s="130" t="s">
        <v>157</v>
      </c>
      <c r="L19" s="131" t="s">
        <v>158</v>
      </c>
      <c r="M19" s="110"/>
      <c r="N19" s="110"/>
      <c r="O19" s="110"/>
      <c r="P19" s="110"/>
      <c r="Q19" s="110"/>
      <c r="R19" s="110"/>
    </row>
    <row r="20" spans="1:18" s="145" customFormat="1">
      <c r="A20" s="133" t="s">
        <v>62</v>
      </c>
      <c r="B20" s="134" t="s">
        <v>1586</v>
      </c>
      <c r="C20" s="135">
        <v>9.19</v>
      </c>
      <c r="D20" s="136">
        <v>6.2722354899999999</v>
      </c>
      <c r="E20" s="137">
        <v>9.3654431368178379</v>
      </c>
      <c r="F20" s="138">
        <v>1</v>
      </c>
      <c r="G20" s="139">
        <v>9.3653999999999993</v>
      </c>
      <c r="H20" s="140">
        <v>50807.294999999998</v>
      </c>
      <c r="I20" s="141" t="s">
        <v>18</v>
      </c>
      <c r="J20" s="141" t="s">
        <v>17</v>
      </c>
      <c r="K20" s="142" t="s">
        <v>159</v>
      </c>
      <c r="L20" s="143" t="s">
        <v>160</v>
      </c>
      <c r="M20" s="144"/>
      <c r="N20" s="132"/>
      <c r="O20" s="132"/>
      <c r="P20" s="132"/>
      <c r="Q20" s="132"/>
      <c r="R20" s="132"/>
    </row>
    <row r="21" spans="1:18">
      <c r="A21" s="133" t="s">
        <v>161</v>
      </c>
      <c r="B21" s="134" t="s">
        <v>1586</v>
      </c>
      <c r="C21" s="135">
        <v>9.24</v>
      </c>
      <c r="D21" s="136">
        <v>6.3152214879999997</v>
      </c>
      <c r="E21" s="137">
        <v>9.4296280547135716</v>
      </c>
      <c r="F21" s="138">
        <v>1</v>
      </c>
      <c r="G21" s="139">
        <v>9.4296000000000006</v>
      </c>
      <c r="H21" s="140">
        <v>51155.58</v>
      </c>
      <c r="I21" s="141" t="s">
        <v>18</v>
      </c>
      <c r="J21" s="141" t="s">
        <v>17</v>
      </c>
      <c r="K21" s="142" t="s">
        <v>159</v>
      </c>
      <c r="L21" s="143" t="s">
        <v>160</v>
      </c>
      <c r="M21" s="144"/>
      <c r="N21" s="145"/>
      <c r="O21" s="145"/>
      <c r="P21" s="132"/>
      <c r="Q21" s="145"/>
      <c r="R21" s="145"/>
    </row>
    <row r="22" spans="1:18">
      <c r="A22" s="133" t="s">
        <v>162</v>
      </c>
      <c r="B22" s="134" t="s">
        <v>1586</v>
      </c>
      <c r="C22" s="135">
        <v>13.14</v>
      </c>
      <c r="D22" s="136">
        <v>7.653039036</v>
      </c>
      <c r="E22" s="137">
        <v>11.427201996764506</v>
      </c>
      <c r="F22" s="138">
        <v>1</v>
      </c>
      <c r="G22" s="139">
        <v>11.427199999999999</v>
      </c>
      <c r="H22" s="140">
        <v>61992.56</v>
      </c>
      <c r="I22" s="141" t="s">
        <v>18</v>
      </c>
      <c r="J22" s="141" t="s">
        <v>17</v>
      </c>
      <c r="K22" s="142" t="s">
        <v>159</v>
      </c>
      <c r="L22" s="143" t="s">
        <v>160</v>
      </c>
      <c r="M22" s="144"/>
      <c r="O22" s="145"/>
      <c r="P22" s="132"/>
    </row>
    <row r="23" spans="1:18">
      <c r="A23" s="146" t="s">
        <v>163</v>
      </c>
      <c r="B23" s="147" t="s">
        <v>1586</v>
      </c>
      <c r="C23" s="148">
        <v>30.92</v>
      </c>
      <c r="D23" s="149">
        <v>12.66918705</v>
      </c>
      <c r="E23" s="150">
        <v>18.917107161498478</v>
      </c>
      <c r="F23" s="151">
        <v>1</v>
      </c>
      <c r="G23" s="150">
        <v>18.917100000000001</v>
      </c>
      <c r="H23" s="152">
        <v>102625.2675</v>
      </c>
      <c r="I23" s="153" t="s">
        <v>18</v>
      </c>
      <c r="J23" s="153" t="s">
        <v>17</v>
      </c>
      <c r="K23" s="154" t="s">
        <v>159</v>
      </c>
      <c r="L23" s="155" t="s">
        <v>160</v>
      </c>
      <c r="M23" s="144"/>
      <c r="O23" s="145"/>
      <c r="P23" s="132"/>
    </row>
    <row r="24" spans="1:18">
      <c r="A24" s="156" t="s">
        <v>164</v>
      </c>
      <c r="B24" s="157" t="s">
        <v>1587</v>
      </c>
      <c r="C24" s="158">
        <v>11.04</v>
      </c>
      <c r="D24" s="159">
        <v>6.7242663629999999</v>
      </c>
      <c r="E24" s="160">
        <v>10.040396978062663</v>
      </c>
      <c r="F24" s="161">
        <v>1</v>
      </c>
      <c r="G24" s="139">
        <v>10.0404</v>
      </c>
      <c r="H24" s="140">
        <v>54469.17</v>
      </c>
      <c r="I24" s="162" t="s">
        <v>18</v>
      </c>
      <c r="J24" s="162" t="s">
        <v>17</v>
      </c>
      <c r="K24" s="163" t="s">
        <v>159</v>
      </c>
      <c r="L24" s="164" t="s">
        <v>165</v>
      </c>
      <c r="M24" s="144"/>
      <c r="O24" s="145"/>
      <c r="P24" s="132"/>
    </row>
    <row r="25" spans="1:18">
      <c r="A25" s="133" t="s">
        <v>166</v>
      </c>
      <c r="B25" s="134" t="s">
        <v>1587</v>
      </c>
      <c r="C25" s="135">
        <v>14.52</v>
      </c>
      <c r="D25" s="136">
        <v>8.2113129259999997</v>
      </c>
      <c r="E25" s="137">
        <v>12.260793525638224</v>
      </c>
      <c r="F25" s="138">
        <v>1</v>
      </c>
      <c r="G25" s="139">
        <v>12.2608</v>
      </c>
      <c r="H25" s="140">
        <v>66514.84</v>
      </c>
      <c r="I25" s="141" t="s">
        <v>18</v>
      </c>
      <c r="J25" s="141" t="s">
        <v>17</v>
      </c>
      <c r="K25" s="142" t="s">
        <v>159</v>
      </c>
      <c r="L25" s="143" t="s">
        <v>165</v>
      </c>
      <c r="M25" s="144"/>
      <c r="O25" s="145"/>
      <c r="P25" s="132"/>
    </row>
    <row r="26" spans="1:18">
      <c r="A26" s="133" t="s">
        <v>167</v>
      </c>
      <c r="B26" s="134" t="s">
        <v>1587</v>
      </c>
      <c r="C26" s="135">
        <v>25.31</v>
      </c>
      <c r="D26" s="136">
        <v>11.4799591</v>
      </c>
      <c r="E26" s="137">
        <v>17.141401073900763</v>
      </c>
      <c r="F26" s="138">
        <v>1</v>
      </c>
      <c r="G26" s="139">
        <v>17.141400000000001</v>
      </c>
      <c r="H26" s="140">
        <v>92992.095000000001</v>
      </c>
      <c r="I26" s="141" t="s">
        <v>18</v>
      </c>
      <c r="J26" s="141" t="s">
        <v>17</v>
      </c>
      <c r="K26" s="142" t="s">
        <v>159</v>
      </c>
      <c r="L26" s="143" t="s">
        <v>165</v>
      </c>
      <c r="M26" s="144"/>
      <c r="O26" s="145"/>
      <c r="P26" s="132"/>
    </row>
    <row r="27" spans="1:18">
      <c r="A27" s="146" t="s">
        <v>168</v>
      </c>
      <c r="B27" s="147" t="s">
        <v>1587</v>
      </c>
      <c r="C27" s="148">
        <v>40.69</v>
      </c>
      <c r="D27" s="149">
        <v>16.340927140000002</v>
      </c>
      <c r="E27" s="150">
        <v>24.399597906766946</v>
      </c>
      <c r="F27" s="151">
        <v>1</v>
      </c>
      <c r="G27" s="150">
        <v>24.3996</v>
      </c>
      <c r="H27" s="152">
        <v>132367.82999999999</v>
      </c>
      <c r="I27" s="153" t="s">
        <v>18</v>
      </c>
      <c r="J27" s="153" t="s">
        <v>17</v>
      </c>
      <c r="K27" s="154" t="s">
        <v>159</v>
      </c>
      <c r="L27" s="155" t="s">
        <v>165</v>
      </c>
      <c r="M27" s="144"/>
      <c r="O27" s="145"/>
      <c r="P27" s="132"/>
    </row>
    <row r="28" spans="1:18">
      <c r="A28" s="156" t="s">
        <v>169</v>
      </c>
      <c r="B28" s="157" t="s">
        <v>1588</v>
      </c>
      <c r="C28" s="158">
        <v>16.260000000000002</v>
      </c>
      <c r="D28" s="159">
        <v>5.2884903579999998</v>
      </c>
      <c r="E28" s="160">
        <v>7.89655551141598</v>
      </c>
      <c r="F28" s="161">
        <v>1</v>
      </c>
      <c r="G28" s="139">
        <v>7.8966000000000003</v>
      </c>
      <c r="H28" s="140">
        <v>42839.055</v>
      </c>
      <c r="I28" s="162" t="s">
        <v>18</v>
      </c>
      <c r="J28" s="162" t="s">
        <v>17</v>
      </c>
      <c r="K28" s="163" t="s">
        <v>159</v>
      </c>
      <c r="L28" s="164" t="s">
        <v>165</v>
      </c>
      <c r="M28" s="144"/>
      <c r="O28" s="145"/>
      <c r="P28" s="132"/>
    </row>
    <row r="29" spans="1:18">
      <c r="A29" s="133" t="s">
        <v>170</v>
      </c>
      <c r="B29" s="134" t="s">
        <v>1588</v>
      </c>
      <c r="C29" s="135">
        <v>21.46</v>
      </c>
      <c r="D29" s="136">
        <v>5.8883323699999996</v>
      </c>
      <c r="E29" s="137">
        <v>8.7922148442674004</v>
      </c>
      <c r="F29" s="138">
        <v>1</v>
      </c>
      <c r="G29" s="139">
        <v>8.7921999999999993</v>
      </c>
      <c r="H29" s="140">
        <v>47697.684999999998</v>
      </c>
      <c r="I29" s="141" t="s">
        <v>18</v>
      </c>
      <c r="J29" s="141" t="s">
        <v>17</v>
      </c>
      <c r="K29" s="142" t="s">
        <v>159</v>
      </c>
      <c r="L29" s="143" t="s">
        <v>165</v>
      </c>
      <c r="M29" s="144"/>
      <c r="O29" s="145"/>
      <c r="P29" s="132"/>
    </row>
    <row r="30" spans="1:18">
      <c r="A30" s="133" t="s">
        <v>171</v>
      </c>
      <c r="B30" s="134" t="s">
        <v>1588</v>
      </c>
      <c r="C30" s="135">
        <v>27.55</v>
      </c>
      <c r="D30" s="136">
        <v>7.739776634</v>
      </c>
      <c r="E30" s="137">
        <v>11.556714997860892</v>
      </c>
      <c r="F30" s="138">
        <v>1</v>
      </c>
      <c r="G30" s="139">
        <v>11.556699999999999</v>
      </c>
      <c r="H30" s="140">
        <v>62695.097499999996</v>
      </c>
      <c r="I30" s="141" t="s">
        <v>18</v>
      </c>
      <c r="J30" s="141" t="s">
        <v>17</v>
      </c>
      <c r="K30" s="142" t="s">
        <v>159</v>
      </c>
      <c r="L30" s="143" t="s">
        <v>165</v>
      </c>
      <c r="M30" s="144"/>
      <c r="O30" s="145"/>
      <c r="P30" s="132"/>
    </row>
    <row r="31" spans="1:18">
      <c r="A31" s="146" t="s">
        <v>172</v>
      </c>
      <c r="B31" s="147" t="s">
        <v>1588</v>
      </c>
      <c r="C31" s="148">
        <v>36.71</v>
      </c>
      <c r="D31" s="149">
        <v>11.06406898</v>
      </c>
      <c r="E31" s="150">
        <v>16.520411113266434</v>
      </c>
      <c r="F31" s="151">
        <v>1</v>
      </c>
      <c r="G31" s="150">
        <v>16.520399999999999</v>
      </c>
      <c r="H31" s="152">
        <v>89623.17</v>
      </c>
      <c r="I31" s="153" t="s">
        <v>18</v>
      </c>
      <c r="J31" s="153" t="s">
        <v>17</v>
      </c>
      <c r="K31" s="154" t="s">
        <v>159</v>
      </c>
      <c r="L31" s="155" t="s">
        <v>165</v>
      </c>
      <c r="M31" s="144"/>
      <c r="O31" s="145"/>
      <c r="P31" s="132"/>
    </row>
    <row r="32" spans="1:18">
      <c r="A32" s="156" t="s">
        <v>173</v>
      </c>
      <c r="B32" s="157" t="s">
        <v>1589</v>
      </c>
      <c r="C32" s="158">
        <v>17.253</v>
      </c>
      <c r="D32" s="159">
        <v>3.9580582180000001</v>
      </c>
      <c r="E32" s="160">
        <v>5.9100091557457679</v>
      </c>
      <c r="F32" s="161">
        <v>1</v>
      </c>
      <c r="G32" s="139">
        <v>5.91</v>
      </c>
      <c r="H32" s="140">
        <v>32061.75</v>
      </c>
      <c r="I32" s="162" t="s">
        <v>18</v>
      </c>
      <c r="J32" s="162" t="s">
        <v>17</v>
      </c>
      <c r="K32" s="163" t="s">
        <v>159</v>
      </c>
      <c r="L32" s="164" t="s">
        <v>165</v>
      </c>
      <c r="M32" s="144"/>
      <c r="O32" s="145"/>
      <c r="P32" s="132"/>
    </row>
    <row r="33" spans="1:16">
      <c r="A33" s="133" t="s">
        <v>174</v>
      </c>
      <c r="B33" s="134" t="s">
        <v>1589</v>
      </c>
      <c r="C33" s="135">
        <v>19.170000000000002</v>
      </c>
      <c r="D33" s="136">
        <v>4.2264518229999997</v>
      </c>
      <c r="E33" s="137">
        <v>6.3107634083436794</v>
      </c>
      <c r="F33" s="138">
        <v>1</v>
      </c>
      <c r="G33" s="139">
        <v>6.3108000000000004</v>
      </c>
      <c r="H33" s="140">
        <v>34236.090000000004</v>
      </c>
      <c r="I33" s="141" t="s">
        <v>18</v>
      </c>
      <c r="J33" s="141" t="s">
        <v>17</v>
      </c>
      <c r="K33" s="142" t="s">
        <v>159</v>
      </c>
      <c r="L33" s="143" t="s">
        <v>165</v>
      </c>
      <c r="M33" s="144"/>
      <c r="O33" s="145"/>
      <c r="P33" s="132"/>
    </row>
    <row r="34" spans="1:16">
      <c r="A34" s="133" t="s">
        <v>175</v>
      </c>
      <c r="B34" s="134" t="s">
        <v>1589</v>
      </c>
      <c r="C34" s="135">
        <v>23.75</v>
      </c>
      <c r="D34" s="136">
        <v>5.4466069050000003</v>
      </c>
      <c r="E34" s="137">
        <v>8.1326486128754869</v>
      </c>
      <c r="F34" s="138">
        <v>1</v>
      </c>
      <c r="G34" s="139">
        <v>8.1326000000000001</v>
      </c>
      <c r="H34" s="140">
        <v>44119.355000000003</v>
      </c>
      <c r="I34" s="141" t="s">
        <v>18</v>
      </c>
      <c r="J34" s="141" t="s">
        <v>17</v>
      </c>
      <c r="K34" s="142" t="s">
        <v>159</v>
      </c>
      <c r="L34" s="143" t="s">
        <v>165</v>
      </c>
      <c r="M34" s="144"/>
      <c r="O34" s="145"/>
      <c r="P34" s="132"/>
    </row>
    <row r="35" spans="1:16">
      <c r="A35" s="146" t="s">
        <v>176</v>
      </c>
      <c r="B35" s="147" t="s">
        <v>1589</v>
      </c>
      <c r="C35" s="148">
        <v>29.59</v>
      </c>
      <c r="D35" s="149">
        <v>7.0753211059999996</v>
      </c>
      <c r="E35" s="150">
        <v>10.564577429947562</v>
      </c>
      <c r="F35" s="151">
        <v>1</v>
      </c>
      <c r="G35" s="150">
        <v>10.5646</v>
      </c>
      <c r="H35" s="152">
        <v>57312.955000000002</v>
      </c>
      <c r="I35" s="153" t="s">
        <v>18</v>
      </c>
      <c r="J35" s="153" t="s">
        <v>17</v>
      </c>
      <c r="K35" s="154" t="s">
        <v>159</v>
      </c>
      <c r="L35" s="155" t="s">
        <v>165</v>
      </c>
      <c r="M35" s="144"/>
      <c r="O35" s="145"/>
      <c r="P35" s="132"/>
    </row>
    <row r="36" spans="1:16">
      <c r="A36" s="156" t="s">
        <v>177</v>
      </c>
      <c r="B36" s="157" t="s">
        <v>1590</v>
      </c>
      <c r="C36" s="158">
        <v>6.7770000000000001</v>
      </c>
      <c r="D36" s="159">
        <v>4.6242899209999999</v>
      </c>
      <c r="E36" s="160">
        <v>6.9047988348545486</v>
      </c>
      <c r="F36" s="161">
        <v>1</v>
      </c>
      <c r="G36" s="139">
        <v>6.9047999999999998</v>
      </c>
      <c r="H36" s="140">
        <v>37458.54</v>
      </c>
      <c r="I36" s="162" t="s">
        <v>18</v>
      </c>
      <c r="J36" s="162" t="s">
        <v>17</v>
      </c>
      <c r="K36" s="163" t="s">
        <v>159</v>
      </c>
      <c r="L36" s="164" t="s">
        <v>160</v>
      </c>
      <c r="M36" s="144"/>
      <c r="O36" s="145"/>
      <c r="P36" s="132"/>
    </row>
    <row r="37" spans="1:16">
      <c r="A37" s="133" t="s">
        <v>178</v>
      </c>
      <c r="B37" s="134" t="s">
        <v>1590</v>
      </c>
      <c r="C37" s="135">
        <v>7.53</v>
      </c>
      <c r="D37" s="136">
        <v>6.7458859389999999</v>
      </c>
      <c r="E37" s="137">
        <v>10.072678436562258</v>
      </c>
      <c r="F37" s="138">
        <v>1</v>
      </c>
      <c r="G37" s="139">
        <v>10.072699999999999</v>
      </c>
      <c r="H37" s="140">
        <v>54644.397499999999</v>
      </c>
      <c r="I37" s="141" t="s">
        <v>18</v>
      </c>
      <c r="J37" s="141" t="s">
        <v>17</v>
      </c>
      <c r="K37" s="142" t="s">
        <v>159</v>
      </c>
      <c r="L37" s="143" t="s">
        <v>160</v>
      </c>
      <c r="M37" s="144"/>
      <c r="O37" s="145"/>
      <c r="P37" s="132"/>
    </row>
    <row r="38" spans="1:16">
      <c r="A38" s="133" t="s">
        <v>179</v>
      </c>
      <c r="B38" s="134" t="s">
        <v>1590</v>
      </c>
      <c r="C38" s="135">
        <v>9.44</v>
      </c>
      <c r="D38" s="136">
        <v>7.9924138940000002</v>
      </c>
      <c r="E38" s="137">
        <v>11.933942526473896</v>
      </c>
      <c r="F38" s="138">
        <v>1</v>
      </c>
      <c r="G38" s="139">
        <v>11.9339</v>
      </c>
      <c r="H38" s="140">
        <v>64741.407499999994</v>
      </c>
      <c r="I38" s="141" t="s">
        <v>18</v>
      </c>
      <c r="J38" s="141" t="s">
        <v>17</v>
      </c>
      <c r="K38" s="142" t="s">
        <v>159</v>
      </c>
      <c r="L38" s="143" t="s">
        <v>160</v>
      </c>
      <c r="M38" s="144"/>
      <c r="O38" s="145"/>
      <c r="P38" s="132"/>
    </row>
    <row r="39" spans="1:16">
      <c r="A39" s="146" t="s">
        <v>180</v>
      </c>
      <c r="B39" s="147" t="s">
        <v>1590</v>
      </c>
      <c r="C39" s="148">
        <v>22.19</v>
      </c>
      <c r="D39" s="149">
        <v>11.433902310000001</v>
      </c>
      <c r="E39" s="150">
        <v>17.072630976142626</v>
      </c>
      <c r="F39" s="151">
        <v>1</v>
      </c>
      <c r="G39" s="150">
        <v>17.072600000000001</v>
      </c>
      <c r="H39" s="152">
        <v>92618.85500000001</v>
      </c>
      <c r="I39" s="153" t="s">
        <v>18</v>
      </c>
      <c r="J39" s="153" t="s">
        <v>17</v>
      </c>
      <c r="K39" s="154" t="s">
        <v>159</v>
      </c>
      <c r="L39" s="155" t="s">
        <v>160</v>
      </c>
      <c r="M39" s="144"/>
      <c r="O39" s="145"/>
      <c r="P39" s="132"/>
    </row>
    <row r="40" spans="1:16">
      <c r="A40" s="156" t="s">
        <v>181</v>
      </c>
      <c r="B40" s="157" t="s">
        <v>182</v>
      </c>
      <c r="C40" s="158">
        <v>22.14</v>
      </c>
      <c r="D40" s="159">
        <v>6.4805334439999998</v>
      </c>
      <c r="E40" s="160">
        <v>9.6764650438895217</v>
      </c>
      <c r="F40" s="161">
        <v>1</v>
      </c>
      <c r="G40" s="139">
        <v>9.6765000000000008</v>
      </c>
      <c r="H40" s="140">
        <v>52495.012500000004</v>
      </c>
      <c r="I40" s="162" t="s">
        <v>18</v>
      </c>
      <c r="J40" s="162" t="s">
        <v>17</v>
      </c>
      <c r="K40" s="163" t="s">
        <v>159</v>
      </c>
      <c r="L40" s="164" t="s">
        <v>165</v>
      </c>
      <c r="M40" s="144"/>
      <c r="O40" s="145"/>
      <c r="P40" s="132"/>
    </row>
    <row r="41" spans="1:16">
      <c r="A41" s="133" t="s">
        <v>183</v>
      </c>
      <c r="B41" s="134" t="s">
        <v>182</v>
      </c>
      <c r="C41" s="135">
        <v>25.96</v>
      </c>
      <c r="D41" s="136">
        <v>7.2054870680000001</v>
      </c>
      <c r="E41" s="137">
        <v>10.758935871591499</v>
      </c>
      <c r="F41" s="138">
        <v>1</v>
      </c>
      <c r="G41" s="139">
        <v>10.758900000000001</v>
      </c>
      <c r="H41" s="140">
        <v>58367.032500000001</v>
      </c>
      <c r="I41" s="141" t="s">
        <v>18</v>
      </c>
      <c r="J41" s="141" t="s">
        <v>17</v>
      </c>
      <c r="K41" s="142" t="s">
        <v>159</v>
      </c>
      <c r="L41" s="143" t="s">
        <v>165</v>
      </c>
      <c r="M41" s="144"/>
      <c r="O41" s="145"/>
      <c r="P41" s="132"/>
    </row>
    <row r="42" spans="1:16">
      <c r="A42" s="133" t="s">
        <v>184</v>
      </c>
      <c r="B42" s="134" t="s">
        <v>182</v>
      </c>
      <c r="C42" s="135">
        <v>34.08</v>
      </c>
      <c r="D42" s="136">
        <v>10.43695453</v>
      </c>
      <c r="E42" s="137">
        <v>15.584029701708209</v>
      </c>
      <c r="F42" s="138">
        <v>1</v>
      </c>
      <c r="G42" s="139">
        <v>15.584</v>
      </c>
      <c r="H42" s="140">
        <v>84543.2</v>
      </c>
      <c r="I42" s="141" t="s">
        <v>18</v>
      </c>
      <c r="J42" s="141" t="s">
        <v>17</v>
      </c>
      <c r="K42" s="142" t="s">
        <v>159</v>
      </c>
      <c r="L42" s="143" t="s">
        <v>165</v>
      </c>
      <c r="M42" s="144"/>
      <c r="O42" s="145"/>
      <c r="P42" s="132"/>
    </row>
    <row r="43" spans="1:16">
      <c r="A43" s="146" t="s">
        <v>185</v>
      </c>
      <c r="B43" s="147" t="s">
        <v>182</v>
      </c>
      <c r="C43" s="148">
        <v>48.88</v>
      </c>
      <c r="D43" s="149">
        <v>15.982954790000001</v>
      </c>
      <c r="E43" s="150">
        <v>23.865088369645267</v>
      </c>
      <c r="F43" s="151">
        <v>1</v>
      </c>
      <c r="G43" s="150">
        <v>23.865100000000002</v>
      </c>
      <c r="H43" s="152">
        <v>129468.16750000001</v>
      </c>
      <c r="I43" s="153" t="s">
        <v>18</v>
      </c>
      <c r="J43" s="153" t="s">
        <v>17</v>
      </c>
      <c r="K43" s="154" t="s">
        <v>159</v>
      </c>
      <c r="L43" s="155" t="s">
        <v>165</v>
      </c>
      <c r="M43" s="144"/>
      <c r="O43" s="145"/>
      <c r="P43" s="132"/>
    </row>
    <row r="44" spans="1:16">
      <c r="A44" s="156" t="s">
        <v>186</v>
      </c>
      <c r="B44" s="157" t="s">
        <v>1591</v>
      </c>
      <c r="C44" s="158">
        <v>13.32</v>
      </c>
      <c r="D44" s="159">
        <v>3.1088809199999998</v>
      </c>
      <c r="E44" s="160">
        <v>4.6420526655637291</v>
      </c>
      <c r="F44" s="161">
        <v>1</v>
      </c>
      <c r="G44" s="139">
        <v>4.6421000000000001</v>
      </c>
      <c r="H44" s="140">
        <v>25183.392500000002</v>
      </c>
      <c r="I44" s="162" t="s">
        <v>18</v>
      </c>
      <c r="J44" s="162" t="s">
        <v>17</v>
      </c>
      <c r="K44" s="163" t="s">
        <v>159</v>
      </c>
      <c r="L44" s="164" t="s">
        <v>165</v>
      </c>
      <c r="M44" s="144"/>
      <c r="O44" s="145"/>
      <c r="P44" s="132"/>
    </row>
    <row r="45" spans="1:16">
      <c r="A45" s="133" t="s">
        <v>187</v>
      </c>
      <c r="B45" s="134" t="s">
        <v>1591</v>
      </c>
      <c r="C45" s="135">
        <v>16.93</v>
      </c>
      <c r="D45" s="136">
        <v>3.9060741999999999</v>
      </c>
      <c r="E45" s="137">
        <v>5.8323887657941276</v>
      </c>
      <c r="F45" s="138">
        <v>1</v>
      </c>
      <c r="G45" s="139">
        <v>5.8323999999999998</v>
      </c>
      <c r="H45" s="140">
        <v>31640.77</v>
      </c>
      <c r="I45" s="141" t="s">
        <v>18</v>
      </c>
      <c r="J45" s="141" t="s">
        <v>17</v>
      </c>
      <c r="K45" s="142" t="s">
        <v>159</v>
      </c>
      <c r="L45" s="143" t="s">
        <v>165</v>
      </c>
      <c r="M45" s="144"/>
      <c r="O45" s="145"/>
      <c r="P45" s="132"/>
    </row>
    <row r="46" spans="1:16">
      <c r="A46" s="133" t="s">
        <v>188</v>
      </c>
      <c r="B46" s="134" t="s">
        <v>1591</v>
      </c>
      <c r="C46" s="135">
        <v>20.83</v>
      </c>
      <c r="D46" s="136">
        <v>5.106390674</v>
      </c>
      <c r="E46" s="137">
        <v>7.6246517797315541</v>
      </c>
      <c r="F46" s="138">
        <v>1</v>
      </c>
      <c r="G46" s="139">
        <v>7.6246999999999998</v>
      </c>
      <c r="H46" s="140">
        <v>41363.997499999998</v>
      </c>
      <c r="I46" s="141" t="s">
        <v>18</v>
      </c>
      <c r="J46" s="141" t="s">
        <v>17</v>
      </c>
      <c r="K46" s="142" t="s">
        <v>159</v>
      </c>
      <c r="L46" s="143" t="s">
        <v>165</v>
      </c>
      <c r="M46" s="144"/>
      <c r="O46" s="145"/>
      <c r="P46" s="132"/>
    </row>
    <row r="47" spans="1:16">
      <c r="A47" s="146" t="s">
        <v>189</v>
      </c>
      <c r="B47" s="147" t="s">
        <v>1591</v>
      </c>
      <c r="C47" s="148">
        <v>29.22</v>
      </c>
      <c r="D47" s="149">
        <v>7.7176724969999997</v>
      </c>
      <c r="E47" s="150">
        <v>11.523710012877153</v>
      </c>
      <c r="F47" s="151">
        <v>1</v>
      </c>
      <c r="G47" s="150">
        <v>11.5237</v>
      </c>
      <c r="H47" s="152">
        <v>62516.072500000002</v>
      </c>
      <c r="I47" s="153" t="s">
        <v>18</v>
      </c>
      <c r="J47" s="153" t="s">
        <v>17</v>
      </c>
      <c r="K47" s="154" t="s">
        <v>159</v>
      </c>
      <c r="L47" s="155" t="s">
        <v>165</v>
      </c>
      <c r="M47" s="144"/>
      <c r="O47" s="145"/>
      <c r="P47" s="132"/>
    </row>
    <row r="48" spans="1:16">
      <c r="A48" s="156" t="s">
        <v>190</v>
      </c>
      <c r="B48" s="157" t="s">
        <v>191</v>
      </c>
      <c r="C48" s="158">
        <v>6.08</v>
      </c>
      <c r="D48" s="159">
        <v>3.1480578299999999</v>
      </c>
      <c r="E48" s="160">
        <v>4.7005500104842453</v>
      </c>
      <c r="F48" s="161">
        <v>1</v>
      </c>
      <c r="G48" s="139">
        <v>4.7005999999999997</v>
      </c>
      <c r="H48" s="140">
        <v>25500.754999999997</v>
      </c>
      <c r="I48" s="162" t="s">
        <v>18</v>
      </c>
      <c r="J48" s="162" t="s">
        <v>17</v>
      </c>
      <c r="K48" s="163" t="s">
        <v>159</v>
      </c>
      <c r="L48" s="164" t="s">
        <v>165</v>
      </c>
      <c r="M48" s="144"/>
      <c r="O48" s="145"/>
      <c r="P48" s="132"/>
    </row>
    <row r="49" spans="1:16">
      <c r="A49" s="133" t="s">
        <v>192</v>
      </c>
      <c r="B49" s="134" t="s">
        <v>191</v>
      </c>
      <c r="C49" s="135">
        <v>8.2100000000000009</v>
      </c>
      <c r="D49" s="136">
        <v>4.0518064899999997</v>
      </c>
      <c r="E49" s="137">
        <v>6.049990205881838</v>
      </c>
      <c r="F49" s="138">
        <v>1</v>
      </c>
      <c r="G49" s="139">
        <v>6.05</v>
      </c>
      <c r="H49" s="140">
        <v>32821.25</v>
      </c>
      <c r="I49" s="141" t="s">
        <v>18</v>
      </c>
      <c r="J49" s="141" t="s">
        <v>17</v>
      </c>
      <c r="K49" s="142" t="s">
        <v>159</v>
      </c>
      <c r="L49" s="143" t="s">
        <v>165</v>
      </c>
      <c r="M49" s="144"/>
      <c r="O49" s="145"/>
      <c r="P49" s="132"/>
    </row>
    <row r="50" spans="1:16">
      <c r="A50" s="133" t="s">
        <v>193</v>
      </c>
      <c r="B50" s="134" t="s">
        <v>191</v>
      </c>
      <c r="C50" s="135">
        <v>11.27</v>
      </c>
      <c r="D50" s="136">
        <v>5.879094942</v>
      </c>
      <c r="E50" s="137">
        <v>8.7784218980678546</v>
      </c>
      <c r="F50" s="138">
        <v>1</v>
      </c>
      <c r="G50" s="139">
        <v>8.7783999999999995</v>
      </c>
      <c r="H50" s="140">
        <v>47622.82</v>
      </c>
      <c r="I50" s="141" t="s">
        <v>18</v>
      </c>
      <c r="J50" s="141" t="s">
        <v>17</v>
      </c>
      <c r="K50" s="142" t="s">
        <v>159</v>
      </c>
      <c r="L50" s="143" t="s">
        <v>165</v>
      </c>
      <c r="M50" s="144"/>
      <c r="O50" s="145"/>
      <c r="P50" s="132"/>
    </row>
    <row r="51" spans="1:16">
      <c r="A51" s="146" t="s">
        <v>194</v>
      </c>
      <c r="B51" s="147" t="s">
        <v>191</v>
      </c>
      <c r="C51" s="148">
        <v>23.79</v>
      </c>
      <c r="D51" s="149">
        <v>11.25590442</v>
      </c>
      <c r="E51" s="150">
        <v>16.806851873950698</v>
      </c>
      <c r="F51" s="151">
        <v>1</v>
      </c>
      <c r="G51" s="150">
        <v>16.806899999999999</v>
      </c>
      <c r="H51" s="152">
        <v>91177.432499999995</v>
      </c>
      <c r="I51" s="153" t="s">
        <v>18</v>
      </c>
      <c r="J51" s="153" t="s">
        <v>17</v>
      </c>
      <c r="K51" s="154" t="s">
        <v>159</v>
      </c>
      <c r="L51" s="155" t="s">
        <v>165</v>
      </c>
      <c r="M51" s="144"/>
      <c r="O51" s="145"/>
      <c r="P51" s="132"/>
    </row>
    <row r="52" spans="1:16">
      <c r="A52" s="156" t="s">
        <v>195</v>
      </c>
      <c r="B52" s="157" t="s">
        <v>1592</v>
      </c>
      <c r="C52" s="158">
        <v>6.17</v>
      </c>
      <c r="D52" s="159">
        <v>1.63965004</v>
      </c>
      <c r="E52" s="160">
        <v>2.448257760472111</v>
      </c>
      <c r="F52" s="161">
        <v>1</v>
      </c>
      <c r="G52" s="139">
        <v>2.4483000000000001</v>
      </c>
      <c r="H52" s="140">
        <v>13282.0275</v>
      </c>
      <c r="I52" s="162" t="s">
        <v>18</v>
      </c>
      <c r="J52" s="162" t="s">
        <v>17</v>
      </c>
      <c r="K52" s="163" t="s">
        <v>159</v>
      </c>
      <c r="L52" s="164" t="s">
        <v>165</v>
      </c>
      <c r="M52" s="144"/>
      <c r="O52" s="145"/>
      <c r="P52" s="132"/>
    </row>
    <row r="53" spans="1:16">
      <c r="A53" s="133" t="s">
        <v>196</v>
      </c>
      <c r="B53" s="134" t="s">
        <v>1592</v>
      </c>
      <c r="C53" s="135">
        <v>7.68</v>
      </c>
      <c r="D53" s="136">
        <v>1.969959193</v>
      </c>
      <c r="E53" s="137">
        <v>2.9414617536774048</v>
      </c>
      <c r="F53" s="138">
        <v>1</v>
      </c>
      <c r="G53" s="139">
        <v>2.9415</v>
      </c>
      <c r="H53" s="140">
        <v>15957.637500000001</v>
      </c>
      <c r="I53" s="141" t="s">
        <v>18</v>
      </c>
      <c r="J53" s="141" t="s">
        <v>17</v>
      </c>
      <c r="K53" s="142" t="s">
        <v>159</v>
      </c>
      <c r="L53" s="143" t="s">
        <v>165</v>
      </c>
      <c r="M53" s="144"/>
      <c r="O53" s="145"/>
      <c r="P53" s="132"/>
    </row>
    <row r="54" spans="1:16">
      <c r="A54" s="133" t="s">
        <v>197</v>
      </c>
      <c r="B54" s="134" t="s">
        <v>1592</v>
      </c>
      <c r="C54" s="135">
        <v>9.6199999999999992</v>
      </c>
      <c r="D54" s="136">
        <v>2.5266462449999998</v>
      </c>
      <c r="E54" s="137">
        <v>3.772683881548875</v>
      </c>
      <c r="F54" s="138">
        <v>1</v>
      </c>
      <c r="G54" s="139">
        <v>3.7726999999999999</v>
      </c>
      <c r="H54" s="140">
        <v>20466.897499999999</v>
      </c>
      <c r="I54" s="141" t="s">
        <v>18</v>
      </c>
      <c r="J54" s="141" t="s">
        <v>17</v>
      </c>
      <c r="K54" s="142" t="s">
        <v>159</v>
      </c>
      <c r="L54" s="143" t="s">
        <v>165</v>
      </c>
      <c r="M54" s="144"/>
      <c r="O54" s="145"/>
      <c r="P54" s="132"/>
    </row>
    <row r="55" spans="1:16">
      <c r="A55" s="146" t="s">
        <v>198</v>
      </c>
      <c r="B55" s="147" t="s">
        <v>1592</v>
      </c>
      <c r="C55" s="148">
        <v>14.73</v>
      </c>
      <c r="D55" s="149">
        <v>4.1787945869999996</v>
      </c>
      <c r="E55" s="150">
        <v>6.2396035906793861</v>
      </c>
      <c r="F55" s="151">
        <v>1</v>
      </c>
      <c r="G55" s="150">
        <v>6.2396000000000003</v>
      </c>
      <c r="H55" s="152">
        <v>33849.83</v>
      </c>
      <c r="I55" s="153" t="s">
        <v>18</v>
      </c>
      <c r="J55" s="153" t="s">
        <v>17</v>
      </c>
      <c r="K55" s="154" t="s">
        <v>159</v>
      </c>
      <c r="L55" s="155" t="s">
        <v>165</v>
      </c>
      <c r="M55" s="144"/>
      <c r="O55" s="145"/>
      <c r="P55" s="132"/>
    </row>
    <row r="56" spans="1:16">
      <c r="A56" s="156" t="s">
        <v>199</v>
      </c>
      <c r="B56" s="157" t="s">
        <v>1593</v>
      </c>
      <c r="C56" s="158">
        <v>4.0999999999999996</v>
      </c>
      <c r="D56" s="159">
        <v>1.5814352620000001</v>
      </c>
      <c r="E56" s="160">
        <v>2.361333856873352</v>
      </c>
      <c r="F56" s="161">
        <v>1</v>
      </c>
      <c r="G56" s="139">
        <v>2.3613</v>
      </c>
      <c r="H56" s="140">
        <v>12810.0525</v>
      </c>
      <c r="I56" s="162" t="s">
        <v>18</v>
      </c>
      <c r="J56" s="162" t="s">
        <v>17</v>
      </c>
      <c r="K56" s="163" t="s">
        <v>159</v>
      </c>
      <c r="L56" s="164" t="s">
        <v>165</v>
      </c>
      <c r="M56" s="144"/>
      <c r="O56" s="145"/>
      <c r="P56" s="132"/>
    </row>
    <row r="57" spans="1:16">
      <c r="A57" s="133" t="s">
        <v>200</v>
      </c>
      <c r="B57" s="134" t="s">
        <v>1593</v>
      </c>
      <c r="C57" s="135">
        <v>5.68</v>
      </c>
      <c r="D57" s="136">
        <v>2.129405491</v>
      </c>
      <c r="E57" s="137">
        <v>3.1795403844424484</v>
      </c>
      <c r="F57" s="138">
        <v>1</v>
      </c>
      <c r="G57" s="139">
        <v>3.1795</v>
      </c>
      <c r="H57" s="140">
        <v>17248.787499999999</v>
      </c>
      <c r="I57" s="141" t="s">
        <v>18</v>
      </c>
      <c r="J57" s="141" t="s">
        <v>17</v>
      </c>
      <c r="K57" s="142" t="s">
        <v>159</v>
      </c>
      <c r="L57" s="143" t="s">
        <v>165</v>
      </c>
      <c r="M57" s="144"/>
      <c r="O57" s="145"/>
      <c r="P57" s="132"/>
    </row>
    <row r="58" spans="1:16">
      <c r="A58" s="133" t="s">
        <v>201</v>
      </c>
      <c r="B58" s="134" t="s">
        <v>1593</v>
      </c>
      <c r="C58" s="135">
        <v>10.73</v>
      </c>
      <c r="D58" s="136">
        <v>3.001592042</v>
      </c>
      <c r="E58" s="137">
        <v>4.4818533414592725</v>
      </c>
      <c r="F58" s="138">
        <v>1</v>
      </c>
      <c r="G58" s="139">
        <v>4.4819000000000004</v>
      </c>
      <c r="H58" s="140">
        <v>24314.307500000003</v>
      </c>
      <c r="I58" s="141" t="s">
        <v>18</v>
      </c>
      <c r="J58" s="141" t="s">
        <v>17</v>
      </c>
      <c r="K58" s="142" t="s">
        <v>159</v>
      </c>
      <c r="L58" s="143" t="s">
        <v>165</v>
      </c>
      <c r="M58" s="144"/>
      <c r="O58" s="145"/>
      <c r="P58" s="132"/>
    </row>
    <row r="59" spans="1:16">
      <c r="A59" s="146" t="s">
        <v>202</v>
      </c>
      <c r="B59" s="147" t="s">
        <v>1593</v>
      </c>
      <c r="C59" s="148">
        <v>17.95</v>
      </c>
      <c r="D59" s="149">
        <v>4.5305023550000003</v>
      </c>
      <c r="E59" s="150">
        <v>6.7647591125396032</v>
      </c>
      <c r="F59" s="151">
        <v>1</v>
      </c>
      <c r="G59" s="150">
        <v>6.7648000000000001</v>
      </c>
      <c r="H59" s="152">
        <v>36699.040000000001</v>
      </c>
      <c r="I59" s="153" t="s">
        <v>18</v>
      </c>
      <c r="J59" s="153" t="s">
        <v>17</v>
      </c>
      <c r="K59" s="154" t="s">
        <v>159</v>
      </c>
      <c r="L59" s="155" t="s">
        <v>165</v>
      </c>
      <c r="M59" s="144"/>
      <c r="O59" s="145"/>
      <c r="P59" s="132"/>
    </row>
    <row r="60" spans="1:16">
      <c r="A60" s="156" t="s">
        <v>203</v>
      </c>
      <c r="B60" s="157" t="s">
        <v>1594</v>
      </c>
      <c r="C60" s="158">
        <v>2.39</v>
      </c>
      <c r="D60" s="159">
        <v>1.035146361</v>
      </c>
      <c r="E60" s="160">
        <v>1.5456378188742734</v>
      </c>
      <c r="F60" s="161">
        <v>1</v>
      </c>
      <c r="G60" s="139">
        <v>1.5456000000000001</v>
      </c>
      <c r="H60" s="140">
        <v>8384.880000000001</v>
      </c>
      <c r="I60" s="162" t="s">
        <v>18</v>
      </c>
      <c r="J60" s="162" t="s">
        <v>17</v>
      </c>
      <c r="K60" s="163" t="s">
        <v>159</v>
      </c>
      <c r="L60" s="164" t="s">
        <v>165</v>
      </c>
      <c r="M60" s="144"/>
      <c r="O60" s="145"/>
      <c r="P60" s="132"/>
    </row>
    <row r="61" spans="1:16">
      <c r="A61" s="133" t="s">
        <v>204</v>
      </c>
      <c r="B61" s="134" t="s">
        <v>1594</v>
      </c>
      <c r="C61" s="135">
        <v>3.92</v>
      </c>
      <c r="D61" s="136">
        <v>1.19696936</v>
      </c>
      <c r="E61" s="137">
        <v>1.7872652414702688</v>
      </c>
      <c r="F61" s="138">
        <v>1</v>
      </c>
      <c r="G61" s="139">
        <v>1.7873000000000001</v>
      </c>
      <c r="H61" s="140">
        <v>9696.1025000000009</v>
      </c>
      <c r="I61" s="141" t="s">
        <v>18</v>
      </c>
      <c r="J61" s="141" t="s">
        <v>17</v>
      </c>
      <c r="K61" s="142" t="s">
        <v>159</v>
      </c>
      <c r="L61" s="143" t="s">
        <v>165</v>
      </c>
      <c r="M61" s="144"/>
      <c r="O61" s="145"/>
      <c r="P61" s="132"/>
    </row>
    <row r="62" spans="1:16">
      <c r="A62" s="133" t="s">
        <v>205</v>
      </c>
      <c r="B62" s="134" t="s">
        <v>1594</v>
      </c>
      <c r="C62" s="135">
        <v>7.66</v>
      </c>
      <c r="D62" s="136">
        <v>1.6811075440000001</v>
      </c>
      <c r="E62" s="137">
        <v>2.5101603942181532</v>
      </c>
      <c r="F62" s="138">
        <v>1</v>
      </c>
      <c r="G62" s="139">
        <v>2.5102000000000002</v>
      </c>
      <c r="H62" s="140">
        <v>13617.835000000001</v>
      </c>
      <c r="I62" s="141" t="s">
        <v>18</v>
      </c>
      <c r="J62" s="141" t="s">
        <v>17</v>
      </c>
      <c r="K62" s="142" t="s">
        <v>159</v>
      </c>
      <c r="L62" s="143" t="s">
        <v>165</v>
      </c>
      <c r="M62" s="144"/>
      <c r="O62" s="145"/>
      <c r="P62" s="132"/>
    </row>
    <row r="63" spans="1:16">
      <c r="A63" s="146" t="s">
        <v>206</v>
      </c>
      <c r="B63" s="147" t="s">
        <v>1594</v>
      </c>
      <c r="C63" s="148">
        <v>20.81</v>
      </c>
      <c r="D63" s="149">
        <v>3.6709218969999999</v>
      </c>
      <c r="E63" s="150">
        <v>5.4812690532531274</v>
      </c>
      <c r="F63" s="151">
        <v>1</v>
      </c>
      <c r="G63" s="150">
        <v>5.4813000000000001</v>
      </c>
      <c r="H63" s="152">
        <v>29736.052500000002</v>
      </c>
      <c r="I63" s="153" t="s">
        <v>18</v>
      </c>
      <c r="J63" s="153" t="s">
        <v>17</v>
      </c>
      <c r="K63" s="154" t="s">
        <v>159</v>
      </c>
      <c r="L63" s="155" t="s">
        <v>165</v>
      </c>
      <c r="M63" s="144"/>
      <c r="O63" s="145"/>
      <c r="P63" s="132"/>
    </row>
    <row r="64" spans="1:16">
      <c r="A64" s="156" t="s">
        <v>207</v>
      </c>
      <c r="B64" s="157" t="s">
        <v>1595</v>
      </c>
      <c r="C64" s="158">
        <v>2.95</v>
      </c>
      <c r="D64" s="159">
        <v>1.1803639560000001</v>
      </c>
      <c r="E64" s="160">
        <v>1.7624707376328681</v>
      </c>
      <c r="F64" s="161">
        <v>1</v>
      </c>
      <c r="G64" s="139">
        <v>1.7625</v>
      </c>
      <c r="H64" s="140">
        <v>9561.5625</v>
      </c>
      <c r="I64" s="162" t="s">
        <v>18</v>
      </c>
      <c r="J64" s="162" t="s">
        <v>17</v>
      </c>
      <c r="K64" s="163" t="s">
        <v>159</v>
      </c>
      <c r="L64" s="164" t="s">
        <v>165</v>
      </c>
      <c r="M64" s="144"/>
      <c r="O64" s="145"/>
      <c r="P64" s="132"/>
    </row>
    <row r="65" spans="1:16">
      <c r="A65" s="133" t="s">
        <v>208</v>
      </c>
      <c r="B65" s="134" t="s">
        <v>1595</v>
      </c>
      <c r="C65" s="135">
        <v>5.46</v>
      </c>
      <c r="D65" s="136">
        <v>1.5265996770000001</v>
      </c>
      <c r="E65" s="137">
        <v>2.2794556247804367</v>
      </c>
      <c r="F65" s="138">
        <v>1</v>
      </c>
      <c r="G65" s="139">
        <v>2.2795000000000001</v>
      </c>
      <c r="H65" s="140">
        <v>12366.2875</v>
      </c>
      <c r="I65" s="141" t="s">
        <v>18</v>
      </c>
      <c r="J65" s="141" t="s">
        <v>17</v>
      </c>
      <c r="K65" s="142" t="s">
        <v>159</v>
      </c>
      <c r="L65" s="143" t="s">
        <v>165</v>
      </c>
      <c r="M65" s="144"/>
      <c r="O65" s="145"/>
      <c r="P65" s="132"/>
    </row>
    <row r="66" spans="1:16">
      <c r="A66" s="133" t="s">
        <v>209</v>
      </c>
      <c r="B66" s="134" t="s">
        <v>1595</v>
      </c>
      <c r="C66" s="135">
        <v>9.24</v>
      </c>
      <c r="D66" s="136">
        <v>2.6302603370000002</v>
      </c>
      <c r="E66" s="137">
        <v>3.9273961668809769</v>
      </c>
      <c r="F66" s="138">
        <v>1</v>
      </c>
      <c r="G66" s="139">
        <v>3.9274</v>
      </c>
      <c r="H66" s="140">
        <v>21306.145</v>
      </c>
      <c r="I66" s="141" t="s">
        <v>18</v>
      </c>
      <c r="J66" s="141" t="s">
        <v>17</v>
      </c>
      <c r="K66" s="142" t="s">
        <v>159</v>
      </c>
      <c r="L66" s="143" t="s">
        <v>165</v>
      </c>
      <c r="M66" s="144"/>
      <c r="O66" s="145"/>
      <c r="P66" s="132"/>
    </row>
    <row r="67" spans="1:16">
      <c r="A67" s="146" t="s">
        <v>210</v>
      </c>
      <c r="B67" s="147" t="s">
        <v>1595</v>
      </c>
      <c r="C67" s="148">
        <v>16.75</v>
      </c>
      <c r="D67" s="149">
        <v>4.6073038080000002</v>
      </c>
      <c r="E67" s="150">
        <v>6.8794358720527393</v>
      </c>
      <c r="F67" s="151">
        <v>1</v>
      </c>
      <c r="G67" s="150">
        <v>6.8794000000000004</v>
      </c>
      <c r="H67" s="152">
        <v>37320.745000000003</v>
      </c>
      <c r="I67" s="153" t="s">
        <v>18</v>
      </c>
      <c r="J67" s="153" t="s">
        <v>17</v>
      </c>
      <c r="K67" s="154" t="s">
        <v>159</v>
      </c>
      <c r="L67" s="155" t="s">
        <v>165</v>
      </c>
      <c r="M67" s="144"/>
      <c r="O67" s="145"/>
      <c r="P67" s="132"/>
    </row>
    <row r="68" spans="1:16">
      <c r="A68" s="156" t="s">
        <v>211</v>
      </c>
      <c r="B68" s="157" t="s">
        <v>1596</v>
      </c>
      <c r="C68" s="158">
        <v>1.42</v>
      </c>
      <c r="D68" s="159">
        <v>0.80595515900000003</v>
      </c>
      <c r="E68" s="160">
        <v>1.2034189762922118</v>
      </c>
      <c r="F68" s="161">
        <v>1</v>
      </c>
      <c r="G68" s="139">
        <v>1.2034</v>
      </c>
      <c r="H68" s="140">
        <v>6528.4449999999997</v>
      </c>
      <c r="I68" s="162" t="s">
        <v>18</v>
      </c>
      <c r="J68" s="162" t="s">
        <v>17</v>
      </c>
      <c r="K68" s="163" t="s">
        <v>159</v>
      </c>
      <c r="L68" s="164" t="s">
        <v>165</v>
      </c>
      <c r="M68" s="144"/>
      <c r="O68" s="145"/>
      <c r="P68" s="132"/>
    </row>
    <row r="69" spans="1:16">
      <c r="A69" s="133" t="s">
        <v>212</v>
      </c>
      <c r="B69" s="134" t="s">
        <v>1596</v>
      </c>
      <c r="C69" s="135">
        <v>2.5499999999999998</v>
      </c>
      <c r="D69" s="136">
        <v>1.008327309</v>
      </c>
      <c r="E69" s="137">
        <v>1.5055927174284156</v>
      </c>
      <c r="F69" s="138">
        <v>1</v>
      </c>
      <c r="G69" s="139">
        <v>1.5056</v>
      </c>
      <c r="H69" s="140">
        <v>8167.88</v>
      </c>
      <c r="I69" s="141" t="s">
        <v>18</v>
      </c>
      <c r="J69" s="141" t="s">
        <v>17</v>
      </c>
      <c r="K69" s="142" t="s">
        <v>159</v>
      </c>
      <c r="L69" s="143" t="s">
        <v>165</v>
      </c>
      <c r="M69" s="144"/>
      <c r="O69" s="145"/>
      <c r="P69" s="132"/>
    </row>
    <row r="70" spans="1:16">
      <c r="A70" s="133" t="s">
        <v>213</v>
      </c>
      <c r="B70" s="134" t="s">
        <v>1596</v>
      </c>
      <c r="C70" s="135">
        <v>6.57</v>
      </c>
      <c r="D70" s="136">
        <v>1.753796433</v>
      </c>
      <c r="E70" s="137">
        <v>2.618696442919342</v>
      </c>
      <c r="F70" s="138">
        <v>1</v>
      </c>
      <c r="G70" s="139">
        <v>2.6187</v>
      </c>
      <c r="H70" s="140">
        <v>14206.4475</v>
      </c>
      <c r="I70" s="141" t="s">
        <v>18</v>
      </c>
      <c r="J70" s="141" t="s">
        <v>17</v>
      </c>
      <c r="K70" s="142" t="s">
        <v>159</v>
      </c>
      <c r="L70" s="143" t="s">
        <v>165</v>
      </c>
      <c r="M70" s="144"/>
      <c r="O70" s="145"/>
      <c r="P70" s="132"/>
    </row>
    <row r="71" spans="1:16">
      <c r="A71" s="146" t="s">
        <v>214</v>
      </c>
      <c r="B71" s="147" t="s">
        <v>1596</v>
      </c>
      <c r="C71" s="148">
        <v>12.06</v>
      </c>
      <c r="D71" s="149">
        <v>3.0987004950000001</v>
      </c>
      <c r="E71" s="150">
        <v>4.626851675167539</v>
      </c>
      <c r="F71" s="151">
        <v>1</v>
      </c>
      <c r="G71" s="150">
        <v>4.6269</v>
      </c>
      <c r="H71" s="152">
        <v>25100.932499999999</v>
      </c>
      <c r="I71" s="153" t="s">
        <v>18</v>
      </c>
      <c r="J71" s="153" t="s">
        <v>17</v>
      </c>
      <c r="K71" s="154" t="s">
        <v>159</v>
      </c>
      <c r="L71" s="155" t="s">
        <v>165</v>
      </c>
      <c r="M71" s="144"/>
      <c r="O71" s="145"/>
      <c r="P71" s="132"/>
    </row>
    <row r="72" spans="1:16">
      <c r="A72" s="156" t="s">
        <v>215</v>
      </c>
      <c r="B72" s="157" t="s">
        <v>1597</v>
      </c>
      <c r="C72" s="158">
        <v>2.61</v>
      </c>
      <c r="D72" s="159">
        <v>1.120083044</v>
      </c>
      <c r="E72" s="160">
        <v>1.6724617680283929</v>
      </c>
      <c r="F72" s="161">
        <v>1</v>
      </c>
      <c r="G72" s="139">
        <v>1.6725000000000001</v>
      </c>
      <c r="H72" s="140">
        <v>9073.3125</v>
      </c>
      <c r="I72" s="162" t="s">
        <v>18</v>
      </c>
      <c r="J72" s="162" t="s">
        <v>17</v>
      </c>
      <c r="K72" s="163" t="s">
        <v>159</v>
      </c>
      <c r="L72" s="164" t="s">
        <v>165</v>
      </c>
      <c r="M72" s="144"/>
      <c r="O72" s="145"/>
      <c r="P72" s="132"/>
    </row>
    <row r="73" spans="1:16">
      <c r="A73" s="133" t="s">
        <v>216</v>
      </c>
      <c r="B73" s="134" t="s">
        <v>1597</v>
      </c>
      <c r="C73" s="135">
        <v>4.9000000000000004</v>
      </c>
      <c r="D73" s="136">
        <v>1.3557473179999999</v>
      </c>
      <c r="E73" s="137">
        <v>2.0243459345341464</v>
      </c>
      <c r="F73" s="138">
        <v>1</v>
      </c>
      <c r="G73" s="139">
        <v>2.0243000000000002</v>
      </c>
      <c r="H73" s="140">
        <v>10981.827500000001</v>
      </c>
      <c r="I73" s="141" t="s">
        <v>18</v>
      </c>
      <c r="J73" s="141" t="s">
        <v>17</v>
      </c>
      <c r="K73" s="142" t="s">
        <v>159</v>
      </c>
      <c r="L73" s="143" t="s">
        <v>165</v>
      </c>
      <c r="M73" s="144"/>
      <c r="O73" s="145"/>
      <c r="P73" s="132"/>
    </row>
    <row r="74" spans="1:16">
      <c r="A74" s="133" t="s">
        <v>217</v>
      </c>
      <c r="B74" s="134" t="s">
        <v>1597</v>
      </c>
      <c r="C74" s="135">
        <v>8.68</v>
      </c>
      <c r="D74" s="136">
        <v>1.8488851369999999</v>
      </c>
      <c r="E74" s="137">
        <v>2.7606789707892738</v>
      </c>
      <c r="F74" s="138">
        <v>1</v>
      </c>
      <c r="G74" s="139">
        <v>2.7606999999999999</v>
      </c>
      <c r="H74" s="140">
        <v>14976.797499999999</v>
      </c>
      <c r="I74" s="141" t="s">
        <v>18</v>
      </c>
      <c r="J74" s="141" t="s">
        <v>17</v>
      </c>
      <c r="K74" s="142" t="s">
        <v>159</v>
      </c>
      <c r="L74" s="143" t="s">
        <v>165</v>
      </c>
      <c r="M74" s="144"/>
      <c r="O74" s="145"/>
      <c r="P74" s="132"/>
    </row>
    <row r="75" spans="1:16">
      <c r="A75" s="146" t="s">
        <v>218</v>
      </c>
      <c r="B75" s="147" t="s">
        <v>1597</v>
      </c>
      <c r="C75" s="148">
        <v>17.5</v>
      </c>
      <c r="D75" s="149">
        <v>3.3377363199999999</v>
      </c>
      <c r="E75" s="150">
        <v>4.9837701024601717</v>
      </c>
      <c r="F75" s="151">
        <v>1</v>
      </c>
      <c r="G75" s="150">
        <v>4.9837999999999996</v>
      </c>
      <c r="H75" s="152">
        <v>27037.114999999998</v>
      </c>
      <c r="I75" s="153" t="s">
        <v>18</v>
      </c>
      <c r="J75" s="153" t="s">
        <v>17</v>
      </c>
      <c r="K75" s="154" t="s">
        <v>159</v>
      </c>
      <c r="L75" s="155" t="s">
        <v>165</v>
      </c>
      <c r="M75" s="144"/>
      <c r="O75" s="145"/>
      <c r="P75" s="132"/>
    </row>
    <row r="76" spans="1:16">
      <c r="A76" s="156" t="s">
        <v>1598</v>
      </c>
      <c r="B76" s="157" t="s">
        <v>1599</v>
      </c>
      <c r="C76" s="158">
        <v>2.76</v>
      </c>
      <c r="D76" s="159">
        <v>1.3084887279999999</v>
      </c>
      <c r="E76" s="160">
        <v>1.9537813586222832</v>
      </c>
      <c r="F76" s="161">
        <v>1</v>
      </c>
      <c r="G76" s="139">
        <v>1.9538</v>
      </c>
      <c r="H76" s="140">
        <v>10599.365</v>
      </c>
      <c r="I76" s="162" t="s">
        <v>18</v>
      </c>
      <c r="J76" s="162" t="s">
        <v>17</v>
      </c>
      <c r="K76" s="163" t="s">
        <v>159</v>
      </c>
      <c r="L76" s="164" t="s">
        <v>165</v>
      </c>
      <c r="M76" s="144"/>
      <c r="O76" s="145"/>
      <c r="P76" s="132"/>
    </row>
    <row r="77" spans="1:16">
      <c r="A77" s="133" t="s">
        <v>1600</v>
      </c>
      <c r="B77" s="134" t="s">
        <v>1599</v>
      </c>
      <c r="C77" s="135">
        <v>4.38</v>
      </c>
      <c r="D77" s="136">
        <v>1.476497647</v>
      </c>
      <c r="E77" s="137">
        <v>2.2046453416282423</v>
      </c>
      <c r="F77" s="138">
        <v>1</v>
      </c>
      <c r="G77" s="139">
        <v>2.2046000000000001</v>
      </c>
      <c r="H77" s="140">
        <v>11959.955</v>
      </c>
      <c r="I77" s="141" t="s">
        <v>18</v>
      </c>
      <c r="J77" s="141" t="s">
        <v>17</v>
      </c>
      <c r="K77" s="142" t="s">
        <v>159</v>
      </c>
      <c r="L77" s="143" t="s">
        <v>165</v>
      </c>
      <c r="M77" s="144"/>
      <c r="O77" s="145"/>
      <c r="P77" s="132"/>
    </row>
    <row r="78" spans="1:16">
      <c r="A78" s="133" t="s">
        <v>1601</v>
      </c>
      <c r="B78" s="134" t="s">
        <v>1599</v>
      </c>
      <c r="C78" s="135">
        <v>7.91</v>
      </c>
      <c r="D78" s="136">
        <v>2.0858007380000001</v>
      </c>
      <c r="E78" s="137">
        <v>3.1144315671208451</v>
      </c>
      <c r="F78" s="138">
        <v>1</v>
      </c>
      <c r="G78" s="139">
        <v>3.1143999999999998</v>
      </c>
      <c r="H78" s="140">
        <v>16895.62</v>
      </c>
      <c r="I78" s="141" t="s">
        <v>18</v>
      </c>
      <c r="J78" s="141" t="s">
        <v>17</v>
      </c>
      <c r="K78" s="142" t="s">
        <v>159</v>
      </c>
      <c r="L78" s="143" t="s">
        <v>165</v>
      </c>
      <c r="M78" s="144"/>
      <c r="O78" s="145"/>
      <c r="P78" s="132"/>
    </row>
    <row r="79" spans="1:16">
      <c r="A79" s="146" t="s">
        <v>1602</v>
      </c>
      <c r="B79" s="147" t="s">
        <v>1599</v>
      </c>
      <c r="C79" s="148">
        <v>16.55</v>
      </c>
      <c r="D79" s="149">
        <v>4.178293161</v>
      </c>
      <c r="E79" s="150">
        <v>6.2388548820733707</v>
      </c>
      <c r="F79" s="151">
        <v>1</v>
      </c>
      <c r="G79" s="150">
        <v>6.2389000000000001</v>
      </c>
      <c r="H79" s="152">
        <v>33846.032500000001</v>
      </c>
      <c r="I79" s="153" t="s">
        <v>18</v>
      </c>
      <c r="J79" s="153" t="s">
        <v>17</v>
      </c>
      <c r="K79" s="154" t="s">
        <v>159</v>
      </c>
      <c r="L79" s="155" t="s">
        <v>165</v>
      </c>
      <c r="M79" s="144"/>
      <c r="O79" s="145"/>
      <c r="P79" s="132"/>
    </row>
    <row r="80" spans="1:16">
      <c r="A80" s="156" t="s">
        <v>1603</v>
      </c>
      <c r="B80" s="157" t="s">
        <v>1604</v>
      </c>
      <c r="C80" s="158">
        <v>2.62</v>
      </c>
      <c r="D80" s="159">
        <v>1.272511253</v>
      </c>
      <c r="E80" s="160">
        <v>1.9000612779818185</v>
      </c>
      <c r="F80" s="161">
        <v>1</v>
      </c>
      <c r="G80" s="139">
        <v>1.9000999999999999</v>
      </c>
      <c r="H80" s="140">
        <v>10308.0425</v>
      </c>
      <c r="I80" s="162" t="s">
        <v>18</v>
      </c>
      <c r="J80" s="162" t="s">
        <v>17</v>
      </c>
      <c r="K80" s="163" t="s">
        <v>159</v>
      </c>
      <c r="L80" s="164" t="s">
        <v>165</v>
      </c>
      <c r="M80" s="144"/>
      <c r="O80" s="145"/>
      <c r="P80" s="132"/>
    </row>
    <row r="81" spans="1:16">
      <c r="A81" s="133" t="s">
        <v>1605</v>
      </c>
      <c r="B81" s="134" t="s">
        <v>1604</v>
      </c>
      <c r="C81" s="135">
        <v>5.09</v>
      </c>
      <c r="D81" s="136">
        <v>1.413901393</v>
      </c>
      <c r="E81" s="137">
        <v>2.1111791989189217</v>
      </c>
      <c r="F81" s="138">
        <v>1</v>
      </c>
      <c r="G81" s="139">
        <v>2.1112000000000002</v>
      </c>
      <c r="H81" s="140">
        <v>11453.26</v>
      </c>
      <c r="I81" s="141" t="s">
        <v>18</v>
      </c>
      <c r="J81" s="141" t="s">
        <v>17</v>
      </c>
      <c r="K81" s="142" t="s">
        <v>159</v>
      </c>
      <c r="L81" s="143" t="s">
        <v>165</v>
      </c>
      <c r="M81" s="144"/>
      <c r="O81" s="145"/>
      <c r="P81" s="132"/>
    </row>
    <row r="82" spans="1:16">
      <c r="A82" s="133" t="s">
        <v>1606</v>
      </c>
      <c r="B82" s="134" t="s">
        <v>1604</v>
      </c>
      <c r="C82" s="135">
        <v>8.3699999999999992</v>
      </c>
      <c r="D82" s="136">
        <v>1.9650207959999999</v>
      </c>
      <c r="E82" s="137">
        <v>2.9340879431174742</v>
      </c>
      <c r="F82" s="138">
        <v>1</v>
      </c>
      <c r="G82" s="139">
        <v>2.9340999999999999</v>
      </c>
      <c r="H82" s="140">
        <v>15917.4925</v>
      </c>
      <c r="I82" s="141" t="s">
        <v>18</v>
      </c>
      <c r="J82" s="141" t="s">
        <v>17</v>
      </c>
      <c r="K82" s="142" t="s">
        <v>159</v>
      </c>
      <c r="L82" s="143" t="s">
        <v>165</v>
      </c>
      <c r="M82" s="144"/>
      <c r="O82" s="145"/>
      <c r="P82" s="132"/>
    </row>
    <row r="83" spans="1:16">
      <c r="A83" s="146" t="s">
        <v>1607</v>
      </c>
      <c r="B83" s="147" t="s">
        <v>1604</v>
      </c>
      <c r="C83" s="148">
        <v>14.11</v>
      </c>
      <c r="D83" s="149">
        <v>3.3522200519999998</v>
      </c>
      <c r="E83" s="150">
        <v>5.005396613242679</v>
      </c>
      <c r="F83" s="151">
        <v>1</v>
      </c>
      <c r="G83" s="150">
        <v>5.0053999999999998</v>
      </c>
      <c r="H83" s="152">
        <v>27154.294999999998</v>
      </c>
      <c r="I83" s="153" t="s">
        <v>18</v>
      </c>
      <c r="J83" s="153" t="s">
        <v>17</v>
      </c>
      <c r="K83" s="154" t="s">
        <v>159</v>
      </c>
      <c r="L83" s="155" t="s">
        <v>165</v>
      </c>
      <c r="M83" s="144"/>
      <c r="O83" s="145"/>
      <c r="P83" s="132"/>
    </row>
    <row r="84" spans="1:16">
      <c r="A84" s="156" t="s">
        <v>1608</v>
      </c>
      <c r="B84" s="157" t="s">
        <v>1609</v>
      </c>
      <c r="C84" s="158">
        <v>1.6</v>
      </c>
      <c r="D84" s="159">
        <v>1.456859117</v>
      </c>
      <c r="E84" s="160">
        <v>2.1753218992449126</v>
      </c>
      <c r="F84" s="161">
        <v>1</v>
      </c>
      <c r="G84" s="139">
        <v>2.1753</v>
      </c>
      <c r="H84" s="140">
        <v>11801.002500000001</v>
      </c>
      <c r="I84" s="162" t="s">
        <v>18</v>
      </c>
      <c r="J84" s="162" t="s">
        <v>17</v>
      </c>
      <c r="K84" s="163" t="s">
        <v>159</v>
      </c>
      <c r="L84" s="164" t="s">
        <v>165</v>
      </c>
      <c r="M84" s="144"/>
      <c r="O84" s="145"/>
      <c r="P84" s="132"/>
    </row>
    <row r="85" spans="1:16">
      <c r="A85" s="133" t="s">
        <v>1610</v>
      </c>
      <c r="B85" s="134" t="s">
        <v>1609</v>
      </c>
      <c r="C85" s="135">
        <v>3.82</v>
      </c>
      <c r="D85" s="136">
        <v>1.9265538339999999</v>
      </c>
      <c r="E85" s="137">
        <v>2.8766506632462856</v>
      </c>
      <c r="F85" s="138">
        <v>1</v>
      </c>
      <c r="G85" s="139">
        <v>2.8767</v>
      </c>
      <c r="H85" s="140">
        <v>15606.0975</v>
      </c>
      <c r="I85" s="141" t="s">
        <v>18</v>
      </c>
      <c r="J85" s="141" t="s">
        <v>17</v>
      </c>
      <c r="K85" s="142" t="s">
        <v>159</v>
      </c>
      <c r="L85" s="143" t="s">
        <v>165</v>
      </c>
      <c r="M85" s="144"/>
      <c r="O85" s="145"/>
      <c r="P85" s="132"/>
    </row>
    <row r="86" spans="1:16">
      <c r="A86" s="133" t="s">
        <v>1611</v>
      </c>
      <c r="B86" s="134" t="s">
        <v>1609</v>
      </c>
      <c r="C86" s="135">
        <v>7.26</v>
      </c>
      <c r="D86" s="136">
        <v>2.8517499650000002</v>
      </c>
      <c r="E86" s="137">
        <v>4.2581153370613896</v>
      </c>
      <c r="F86" s="138">
        <v>1</v>
      </c>
      <c r="G86" s="139">
        <v>4.2580999999999998</v>
      </c>
      <c r="H86" s="140">
        <v>23100.192499999997</v>
      </c>
      <c r="I86" s="141" t="s">
        <v>18</v>
      </c>
      <c r="J86" s="141" t="s">
        <v>17</v>
      </c>
      <c r="K86" s="142" t="s">
        <v>159</v>
      </c>
      <c r="L86" s="143" t="s">
        <v>165</v>
      </c>
      <c r="M86" s="144"/>
      <c r="O86" s="145"/>
      <c r="P86" s="132"/>
    </row>
    <row r="87" spans="1:16">
      <c r="A87" s="146" t="s">
        <v>1612</v>
      </c>
      <c r="B87" s="147" t="s">
        <v>1609</v>
      </c>
      <c r="C87" s="148">
        <v>10.64</v>
      </c>
      <c r="D87" s="149">
        <v>3.8206968539999999</v>
      </c>
      <c r="E87" s="150">
        <v>5.7049068368374991</v>
      </c>
      <c r="F87" s="151">
        <v>1</v>
      </c>
      <c r="G87" s="150">
        <v>5.7049000000000003</v>
      </c>
      <c r="H87" s="152">
        <v>30949.0825</v>
      </c>
      <c r="I87" s="153" t="s">
        <v>18</v>
      </c>
      <c r="J87" s="153" t="s">
        <v>17</v>
      </c>
      <c r="K87" s="154" t="s">
        <v>159</v>
      </c>
      <c r="L87" s="155" t="s">
        <v>165</v>
      </c>
      <c r="M87" s="144"/>
      <c r="O87" s="145"/>
      <c r="P87" s="132"/>
    </row>
    <row r="88" spans="1:16">
      <c r="A88" s="156" t="s">
        <v>219</v>
      </c>
      <c r="B88" s="157" t="s">
        <v>1613</v>
      </c>
      <c r="C88" s="158">
        <v>4.7</v>
      </c>
      <c r="D88" s="159">
        <v>0.75497007100000002</v>
      </c>
      <c r="E88" s="160">
        <v>1.1272901473840911</v>
      </c>
      <c r="F88" s="161">
        <v>1</v>
      </c>
      <c r="G88" s="139">
        <v>1.1273</v>
      </c>
      <c r="H88" s="140">
        <v>6115.6025</v>
      </c>
      <c r="I88" s="162" t="s">
        <v>18</v>
      </c>
      <c r="J88" s="162" t="s">
        <v>17</v>
      </c>
      <c r="K88" s="163" t="s">
        <v>159</v>
      </c>
      <c r="L88" s="164" t="s">
        <v>165</v>
      </c>
      <c r="M88" s="144"/>
      <c r="O88" s="145"/>
      <c r="P88" s="132"/>
    </row>
    <row r="89" spans="1:16">
      <c r="A89" s="133" t="s">
        <v>220</v>
      </c>
      <c r="B89" s="134" t="s">
        <v>1613</v>
      </c>
      <c r="C89" s="135">
        <v>6.37</v>
      </c>
      <c r="D89" s="136">
        <v>0.86192486899999998</v>
      </c>
      <c r="E89" s="137">
        <v>1.2869906370222499</v>
      </c>
      <c r="F89" s="138">
        <v>1</v>
      </c>
      <c r="G89" s="139">
        <v>1.2869999999999999</v>
      </c>
      <c r="H89" s="140">
        <v>6981.9749999999995</v>
      </c>
      <c r="I89" s="141" t="s">
        <v>18</v>
      </c>
      <c r="J89" s="141" t="s">
        <v>17</v>
      </c>
      <c r="K89" s="142" t="s">
        <v>159</v>
      </c>
      <c r="L89" s="143" t="s">
        <v>165</v>
      </c>
      <c r="M89" s="144"/>
      <c r="O89" s="145"/>
      <c r="P89" s="132"/>
    </row>
    <row r="90" spans="1:16">
      <c r="A90" s="133" t="s">
        <v>221</v>
      </c>
      <c r="B90" s="134" t="s">
        <v>1613</v>
      </c>
      <c r="C90" s="135">
        <v>10.039999999999999</v>
      </c>
      <c r="D90" s="136">
        <v>1.24823784</v>
      </c>
      <c r="E90" s="137">
        <v>1.8638172196153182</v>
      </c>
      <c r="F90" s="138">
        <v>1</v>
      </c>
      <c r="G90" s="139">
        <v>1.8637999999999999</v>
      </c>
      <c r="H90" s="140">
        <v>10111.115</v>
      </c>
      <c r="I90" s="141" t="s">
        <v>18</v>
      </c>
      <c r="J90" s="141" t="s">
        <v>17</v>
      </c>
      <c r="K90" s="142" t="s">
        <v>159</v>
      </c>
      <c r="L90" s="143" t="s">
        <v>165</v>
      </c>
      <c r="M90" s="144"/>
      <c r="O90" s="145"/>
      <c r="P90" s="132"/>
    </row>
    <row r="91" spans="1:16">
      <c r="A91" s="146" t="s">
        <v>222</v>
      </c>
      <c r="B91" s="147" t="s">
        <v>1613</v>
      </c>
      <c r="C91" s="148">
        <v>13.09</v>
      </c>
      <c r="D91" s="149">
        <v>2.019626975</v>
      </c>
      <c r="E91" s="150">
        <v>3.0156236356403006</v>
      </c>
      <c r="F91" s="151">
        <v>1</v>
      </c>
      <c r="G91" s="150">
        <v>3.0156000000000001</v>
      </c>
      <c r="H91" s="152">
        <v>16359.630000000001</v>
      </c>
      <c r="I91" s="153" t="s">
        <v>18</v>
      </c>
      <c r="J91" s="153" t="s">
        <v>17</v>
      </c>
      <c r="K91" s="154" t="s">
        <v>159</v>
      </c>
      <c r="L91" s="155" t="s">
        <v>165</v>
      </c>
      <c r="M91" s="144"/>
      <c r="O91" s="145"/>
      <c r="P91" s="132"/>
    </row>
    <row r="92" spans="1:16">
      <c r="A92" s="156" t="s">
        <v>223</v>
      </c>
      <c r="B92" s="157" t="s">
        <v>1614</v>
      </c>
      <c r="C92" s="158">
        <v>2.8</v>
      </c>
      <c r="D92" s="159">
        <v>0.57222834</v>
      </c>
      <c r="E92" s="160">
        <v>0.85442773762081181</v>
      </c>
      <c r="F92" s="161">
        <v>1</v>
      </c>
      <c r="G92" s="139">
        <v>0.85440000000000005</v>
      </c>
      <c r="H92" s="140">
        <v>4635.12</v>
      </c>
      <c r="I92" s="162" t="s">
        <v>18</v>
      </c>
      <c r="J92" s="162" t="s">
        <v>17</v>
      </c>
      <c r="K92" s="163" t="s">
        <v>159</v>
      </c>
      <c r="L92" s="164" t="s">
        <v>165</v>
      </c>
      <c r="M92" s="144"/>
      <c r="O92" s="145"/>
      <c r="P92" s="132"/>
    </row>
    <row r="93" spans="1:16">
      <c r="A93" s="133" t="s">
        <v>224</v>
      </c>
      <c r="B93" s="134" t="s">
        <v>1614</v>
      </c>
      <c r="C93" s="135">
        <v>4.07</v>
      </c>
      <c r="D93" s="136">
        <v>0.63460839499999999</v>
      </c>
      <c r="E93" s="137">
        <v>0.94757106090730236</v>
      </c>
      <c r="F93" s="138">
        <v>1</v>
      </c>
      <c r="G93" s="139">
        <v>0.9476</v>
      </c>
      <c r="H93" s="140">
        <v>5140.7299999999996</v>
      </c>
      <c r="I93" s="141" t="s">
        <v>18</v>
      </c>
      <c r="J93" s="141" t="s">
        <v>17</v>
      </c>
      <c r="K93" s="142" t="s">
        <v>159</v>
      </c>
      <c r="L93" s="143" t="s">
        <v>165</v>
      </c>
      <c r="M93" s="144"/>
      <c r="O93" s="145"/>
      <c r="P93" s="132"/>
    </row>
    <row r="94" spans="1:16">
      <c r="A94" s="133" t="s">
        <v>225</v>
      </c>
      <c r="B94" s="134" t="s">
        <v>1614</v>
      </c>
      <c r="C94" s="135">
        <v>6</v>
      </c>
      <c r="D94" s="136">
        <v>0.82991070199999994</v>
      </c>
      <c r="E94" s="137">
        <v>1.2391884042953198</v>
      </c>
      <c r="F94" s="138">
        <v>1</v>
      </c>
      <c r="G94" s="139">
        <v>1.2392000000000001</v>
      </c>
      <c r="H94" s="140">
        <v>6722.6600000000008</v>
      </c>
      <c r="I94" s="141" t="s">
        <v>18</v>
      </c>
      <c r="J94" s="141" t="s">
        <v>17</v>
      </c>
      <c r="K94" s="142" t="s">
        <v>159</v>
      </c>
      <c r="L94" s="143" t="s">
        <v>165</v>
      </c>
      <c r="M94" s="144"/>
      <c r="O94" s="145"/>
      <c r="P94" s="132"/>
    </row>
    <row r="95" spans="1:16">
      <c r="A95" s="146" t="s">
        <v>226</v>
      </c>
      <c r="B95" s="147" t="s">
        <v>1614</v>
      </c>
      <c r="C95" s="148">
        <v>9.23</v>
      </c>
      <c r="D95" s="149">
        <v>1.241776268</v>
      </c>
      <c r="E95" s="150">
        <v>1.8541690670169444</v>
      </c>
      <c r="F95" s="151">
        <v>1</v>
      </c>
      <c r="G95" s="150">
        <v>1.8542000000000001</v>
      </c>
      <c r="H95" s="152">
        <v>10059.035</v>
      </c>
      <c r="I95" s="153" t="s">
        <v>18</v>
      </c>
      <c r="J95" s="153" t="s">
        <v>17</v>
      </c>
      <c r="K95" s="154" t="s">
        <v>159</v>
      </c>
      <c r="L95" s="155" t="s">
        <v>165</v>
      </c>
      <c r="M95" s="144"/>
      <c r="O95" s="145"/>
      <c r="P95" s="132"/>
    </row>
    <row r="96" spans="1:16">
      <c r="A96" s="156" t="s">
        <v>227</v>
      </c>
      <c r="B96" s="157" t="s">
        <v>1615</v>
      </c>
      <c r="C96" s="158">
        <v>4.29</v>
      </c>
      <c r="D96" s="159">
        <v>0.46859933500000001</v>
      </c>
      <c r="E96" s="160">
        <v>0.69969318481266918</v>
      </c>
      <c r="F96" s="161">
        <v>1</v>
      </c>
      <c r="G96" s="139">
        <v>0.69969999999999999</v>
      </c>
      <c r="H96" s="140">
        <v>3795.8724999999999</v>
      </c>
      <c r="I96" s="162" t="s">
        <v>18</v>
      </c>
      <c r="J96" s="162" t="s">
        <v>17</v>
      </c>
      <c r="K96" s="163" t="s">
        <v>159</v>
      </c>
      <c r="L96" s="164" t="s">
        <v>165</v>
      </c>
      <c r="M96" s="144"/>
      <c r="O96" s="145"/>
      <c r="P96" s="132"/>
    </row>
    <row r="97" spans="1:16">
      <c r="A97" s="133" t="s">
        <v>228</v>
      </c>
      <c r="B97" s="134" t="s">
        <v>1615</v>
      </c>
      <c r="C97" s="135">
        <v>6.03</v>
      </c>
      <c r="D97" s="136">
        <v>0.57940290999999999</v>
      </c>
      <c r="E97" s="137">
        <v>0.86514050940261866</v>
      </c>
      <c r="F97" s="138">
        <v>1</v>
      </c>
      <c r="G97" s="139">
        <v>0.86509999999999998</v>
      </c>
      <c r="H97" s="140">
        <v>4693.1674999999996</v>
      </c>
      <c r="I97" s="141" t="s">
        <v>18</v>
      </c>
      <c r="J97" s="141" t="s">
        <v>17</v>
      </c>
      <c r="K97" s="142" t="s">
        <v>159</v>
      </c>
      <c r="L97" s="143" t="s">
        <v>165</v>
      </c>
      <c r="M97" s="144"/>
      <c r="O97" s="145"/>
      <c r="P97" s="132"/>
    </row>
    <row r="98" spans="1:16">
      <c r="A98" s="133" t="s">
        <v>229</v>
      </c>
      <c r="B98" s="134" t="s">
        <v>1615</v>
      </c>
      <c r="C98" s="135">
        <v>7.82</v>
      </c>
      <c r="D98" s="136">
        <v>0.82810346800000001</v>
      </c>
      <c r="E98" s="137">
        <v>1.2364899170830796</v>
      </c>
      <c r="F98" s="138">
        <v>1</v>
      </c>
      <c r="G98" s="139">
        <v>1.2364999999999999</v>
      </c>
      <c r="H98" s="140">
        <v>6708.0124999999998</v>
      </c>
      <c r="I98" s="141" t="s">
        <v>18</v>
      </c>
      <c r="J98" s="141" t="s">
        <v>17</v>
      </c>
      <c r="K98" s="142" t="s">
        <v>159</v>
      </c>
      <c r="L98" s="143" t="s">
        <v>165</v>
      </c>
      <c r="M98" s="144"/>
      <c r="O98" s="145"/>
      <c r="P98" s="132"/>
    </row>
    <row r="99" spans="1:16">
      <c r="A99" s="146" t="s">
        <v>230</v>
      </c>
      <c r="B99" s="147" t="s">
        <v>1615</v>
      </c>
      <c r="C99" s="148">
        <v>12.97</v>
      </c>
      <c r="D99" s="149">
        <v>1.785007878</v>
      </c>
      <c r="E99" s="150">
        <v>2.6653000842895445</v>
      </c>
      <c r="F99" s="151">
        <v>1</v>
      </c>
      <c r="G99" s="150">
        <v>2.6652999999999998</v>
      </c>
      <c r="H99" s="152">
        <v>14459.252499999999</v>
      </c>
      <c r="I99" s="153" t="s">
        <v>18</v>
      </c>
      <c r="J99" s="153" t="s">
        <v>17</v>
      </c>
      <c r="K99" s="154" t="s">
        <v>159</v>
      </c>
      <c r="L99" s="155" t="s">
        <v>165</v>
      </c>
      <c r="M99" s="144"/>
      <c r="O99" s="145"/>
      <c r="P99" s="132"/>
    </row>
    <row r="100" spans="1:16">
      <c r="A100" s="156" t="s">
        <v>231</v>
      </c>
      <c r="B100" s="157" t="s">
        <v>1616</v>
      </c>
      <c r="C100" s="158">
        <v>3.78</v>
      </c>
      <c r="D100" s="159">
        <v>0.59661863500000001</v>
      </c>
      <c r="E100" s="160">
        <v>0.89084631936521519</v>
      </c>
      <c r="F100" s="161">
        <v>1</v>
      </c>
      <c r="G100" s="139">
        <v>0.89080000000000004</v>
      </c>
      <c r="H100" s="140">
        <v>4832.59</v>
      </c>
      <c r="I100" s="162" t="s">
        <v>18</v>
      </c>
      <c r="J100" s="162" t="s">
        <v>17</v>
      </c>
      <c r="K100" s="163" t="s">
        <v>159</v>
      </c>
      <c r="L100" s="164" t="s">
        <v>165</v>
      </c>
      <c r="M100" s="144"/>
      <c r="O100" s="145"/>
      <c r="P100" s="132"/>
    </row>
    <row r="101" spans="1:16">
      <c r="A101" s="133" t="s">
        <v>232</v>
      </c>
      <c r="B101" s="134" t="s">
        <v>1616</v>
      </c>
      <c r="C101" s="135">
        <v>5.01</v>
      </c>
      <c r="D101" s="136">
        <v>0.75727624500000001</v>
      </c>
      <c r="E101" s="137">
        <v>1.1307336312097609</v>
      </c>
      <c r="F101" s="138">
        <v>1</v>
      </c>
      <c r="G101" s="139">
        <v>1.1307</v>
      </c>
      <c r="H101" s="140">
        <v>6134.0475000000006</v>
      </c>
      <c r="I101" s="141" t="s">
        <v>18</v>
      </c>
      <c r="J101" s="141" t="s">
        <v>17</v>
      </c>
      <c r="K101" s="142" t="s">
        <v>159</v>
      </c>
      <c r="L101" s="143" t="s">
        <v>165</v>
      </c>
      <c r="M101" s="144"/>
      <c r="O101" s="145"/>
      <c r="P101" s="132"/>
    </row>
    <row r="102" spans="1:16">
      <c r="A102" s="133" t="s">
        <v>233</v>
      </c>
      <c r="B102" s="134" t="s">
        <v>1616</v>
      </c>
      <c r="C102" s="135">
        <v>7.74</v>
      </c>
      <c r="D102" s="136">
        <v>1.137488576</v>
      </c>
      <c r="E102" s="137">
        <v>1.6984509899687927</v>
      </c>
      <c r="F102" s="138">
        <v>1</v>
      </c>
      <c r="G102" s="139">
        <v>1.6984999999999999</v>
      </c>
      <c r="H102" s="140">
        <v>9214.3624999999993</v>
      </c>
      <c r="I102" s="141" t="s">
        <v>18</v>
      </c>
      <c r="J102" s="141" t="s">
        <v>17</v>
      </c>
      <c r="K102" s="142" t="s">
        <v>159</v>
      </c>
      <c r="L102" s="143" t="s">
        <v>165</v>
      </c>
      <c r="M102" s="144"/>
      <c r="O102" s="145"/>
      <c r="P102" s="132"/>
    </row>
    <row r="103" spans="1:16">
      <c r="A103" s="146" t="s">
        <v>234</v>
      </c>
      <c r="B103" s="147" t="s">
        <v>1616</v>
      </c>
      <c r="C103" s="148">
        <v>13.05</v>
      </c>
      <c r="D103" s="149">
        <v>2.0236702709999999</v>
      </c>
      <c r="E103" s="150">
        <v>3.0216609183337986</v>
      </c>
      <c r="F103" s="151">
        <v>1</v>
      </c>
      <c r="G103" s="150">
        <v>3.0217000000000001</v>
      </c>
      <c r="H103" s="152">
        <v>16392.7225</v>
      </c>
      <c r="I103" s="153" t="s">
        <v>18</v>
      </c>
      <c r="J103" s="153" t="s">
        <v>17</v>
      </c>
      <c r="K103" s="154" t="s">
        <v>159</v>
      </c>
      <c r="L103" s="155" t="s">
        <v>165</v>
      </c>
      <c r="M103" s="144"/>
      <c r="O103" s="145"/>
      <c r="P103" s="132"/>
    </row>
    <row r="104" spans="1:16">
      <c r="A104" s="156" t="s">
        <v>235</v>
      </c>
      <c r="B104" s="157" t="s">
        <v>1617</v>
      </c>
      <c r="C104" s="158">
        <v>3.4</v>
      </c>
      <c r="D104" s="159">
        <v>0.55010441600000004</v>
      </c>
      <c r="E104" s="160">
        <v>0.82139320750541289</v>
      </c>
      <c r="F104" s="161">
        <v>1</v>
      </c>
      <c r="G104" s="139">
        <v>0.82140000000000002</v>
      </c>
      <c r="H104" s="140">
        <v>4456.0950000000003</v>
      </c>
      <c r="I104" s="162" t="s">
        <v>18</v>
      </c>
      <c r="J104" s="162" t="s">
        <v>17</v>
      </c>
      <c r="K104" s="163" t="s">
        <v>159</v>
      </c>
      <c r="L104" s="164" t="s">
        <v>165</v>
      </c>
      <c r="M104" s="144"/>
      <c r="O104" s="145"/>
      <c r="P104" s="132"/>
    </row>
    <row r="105" spans="1:16">
      <c r="A105" s="133" t="s">
        <v>236</v>
      </c>
      <c r="B105" s="134" t="s">
        <v>1617</v>
      </c>
      <c r="C105" s="135">
        <v>4.29</v>
      </c>
      <c r="D105" s="136">
        <v>0.71942199699999998</v>
      </c>
      <c r="E105" s="137">
        <v>1.0742112305925926</v>
      </c>
      <c r="F105" s="138">
        <v>1</v>
      </c>
      <c r="G105" s="139">
        <v>1.0742</v>
      </c>
      <c r="H105" s="140">
        <v>5827.5349999999999</v>
      </c>
      <c r="I105" s="141" t="s">
        <v>18</v>
      </c>
      <c r="J105" s="141" t="s">
        <v>17</v>
      </c>
      <c r="K105" s="142" t="s">
        <v>159</v>
      </c>
      <c r="L105" s="143" t="s">
        <v>165</v>
      </c>
      <c r="M105" s="144"/>
      <c r="O105" s="145"/>
      <c r="P105" s="132"/>
    </row>
    <row r="106" spans="1:16">
      <c r="A106" s="133" t="s">
        <v>237</v>
      </c>
      <c r="B106" s="134" t="s">
        <v>1617</v>
      </c>
      <c r="C106" s="135">
        <v>5.48</v>
      </c>
      <c r="D106" s="136">
        <v>0.88741976099999997</v>
      </c>
      <c r="E106" s="137">
        <v>1.3250585574129927</v>
      </c>
      <c r="F106" s="138">
        <v>1</v>
      </c>
      <c r="G106" s="139">
        <v>1.3250999999999999</v>
      </c>
      <c r="H106" s="140">
        <v>7188.6674999999996</v>
      </c>
      <c r="I106" s="141" t="s">
        <v>18</v>
      </c>
      <c r="J106" s="141" t="s">
        <v>17</v>
      </c>
      <c r="K106" s="142" t="s">
        <v>159</v>
      </c>
      <c r="L106" s="143" t="s">
        <v>165</v>
      </c>
      <c r="M106" s="144"/>
      <c r="O106" s="145"/>
      <c r="P106" s="132"/>
    </row>
    <row r="107" spans="1:16">
      <c r="A107" s="146" t="s">
        <v>238</v>
      </c>
      <c r="B107" s="147" t="s">
        <v>1617</v>
      </c>
      <c r="C107" s="148">
        <v>7.07</v>
      </c>
      <c r="D107" s="149">
        <v>1.134103906</v>
      </c>
      <c r="E107" s="150">
        <v>1.6933971404326214</v>
      </c>
      <c r="F107" s="151">
        <v>1</v>
      </c>
      <c r="G107" s="150">
        <v>1.6934</v>
      </c>
      <c r="H107" s="152">
        <v>9186.6949999999997</v>
      </c>
      <c r="I107" s="153" t="s">
        <v>18</v>
      </c>
      <c r="J107" s="153" t="s">
        <v>17</v>
      </c>
      <c r="K107" s="154" t="s">
        <v>159</v>
      </c>
      <c r="L107" s="155" t="s">
        <v>165</v>
      </c>
      <c r="M107" s="144"/>
      <c r="O107" s="145"/>
      <c r="P107" s="132"/>
    </row>
    <row r="108" spans="1:16">
      <c r="A108" s="156" t="s">
        <v>239</v>
      </c>
      <c r="B108" s="157" t="s">
        <v>1618</v>
      </c>
      <c r="C108" s="158">
        <v>2.52</v>
      </c>
      <c r="D108" s="159">
        <v>0.60304276099999998</v>
      </c>
      <c r="E108" s="160">
        <v>0.90043855914203397</v>
      </c>
      <c r="F108" s="161">
        <v>1</v>
      </c>
      <c r="G108" s="139">
        <v>0.90039999999999998</v>
      </c>
      <c r="H108" s="140">
        <v>4884.67</v>
      </c>
      <c r="I108" s="162" t="s">
        <v>18</v>
      </c>
      <c r="J108" s="162" t="s">
        <v>17</v>
      </c>
      <c r="K108" s="163" t="s">
        <v>159</v>
      </c>
      <c r="L108" s="164" t="s">
        <v>165</v>
      </c>
      <c r="M108" s="144"/>
      <c r="O108" s="145"/>
      <c r="P108" s="132"/>
    </row>
    <row r="109" spans="1:16">
      <c r="A109" s="133" t="s">
        <v>240</v>
      </c>
      <c r="B109" s="134" t="s">
        <v>1618</v>
      </c>
      <c r="C109" s="135">
        <v>3.55</v>
      </c>
      <c r="D109" s="136">
        <v>0.72671770999999996</v>
      </c>
      <c r="E109" s="137">
        <v>1.0851048881016225</v>
      </c>
      <c r="F109" s="138">
        <v>1</v>
      </c>
      <c r="G109" s="139">
        <v>1.0851</v>
      </c>
      <c r="H109" s="140">
        <v>5886.6674999999996</v>
      </c>
      <c r="I109" s="141" t="s">
        <v>18</v>
      </c>
      <c r="J109" s="141" t="s">
        <v>17</v>
      </c>
      <c r="K109" s="142" t="s">
        <v>159</v>
      </c>
      <c r="L109" s="143" t="s">
        <v>165</v>
      </c>
      <c r="M109" s="144"/>
      <c r="O109" s="145"/>
      <c r="P109" s="132"/>
    </row>
    <row r="110" spans="1:16">
      <c r="A110" s="133" t="s">
        <v>241</v>
      </c>
      <c r="B110" s="134" t="s">
        <v>1618</v>
      </c>
      <c r="C110" s="135">
        <v>5.9</v>
      </c>
      <c r="D110" s="136">
        <v>0.99716685000000005</v>
      </c>
      <c r="E110" s="137">
        <v>1.4889283807159419</v>
      </c>
      <c r="F110" s="138">
        <v>1</v>
      </c>
      <c r="G110" s="139">
        <v>1.4888999999999999</v>
      </c>
      <c r="H110" s="140">
        <v>8077.2824999999993</v>
      </c>
      <c r="I110" s="141" t="s">
        <v>18</v>
      </c>
      <c r="J110" s="141" t="s">
        <v>17</v>
      </c>
      <c r="K110" s="142" t="s">
        <v>159</v>
      </c>
      <c r="L110" s="143" t="s">
        <v>165</v>
      </c>
      <c r="M110" s="144"/>
      <c r="O110" s="145"/>
      <c r="P110" s="132"/>
    </row>
    <row r="111" spans="1:16">
      <c r="A111" s="146" t="s">
        <v>242</v>
      </c>
      <c r="B111" s="147" t="s">
        <v>1618</v>
      </c>
      <c r="C111" s="148">
        <v>9.14</v>
      </c>
      <c r="D111" s="149">
        <v>1.5970414580000001</v>
      </c>
      <c r="E111" s="150">
        <v>2.384636384569109</v>
      </c>
      <c r="F111" s="151">
        <v>1</v>
      </c>
      <c r="G111" s="150">
        <v>2.3845999999999998</v>
      </c>
      <c r="H111" s="152">
        <v>12936.455</v>
      </c>
      <c r="I111" s="153" t="s">
        <v>18</v>
      </c>
      <c r="J111" s="153" t="s">
        <v>17</v>
      </c>
      <c r="K111" s="154" t="s">
        <v>159</v>
      </c>
      <c r="L111" s="155" t="s">
        <v>165</v>
      </c>
      <c r="M111" s="144"/>
      <c r="O111" s="145"/>
      <c r="P111" s="132"/>
    </row>
    <row r="112" spans="1:16">
      <c r="A112" s="156" t="s">
        <v>243</v>
      </c>
      <c r="B112" s="157" t="s">
        <v>1619</v>
      </c>
      <c r="C112" s="158">
        <v>2.19</v>
      </c>
      <c r="D112" s="159">
        <v>0.53477607500000002</v>
      </c>
      <c r="E112" s="160">
        <v>0.79850556142673323</v>
      </c>
      <c r="F112" s="161">
        <v>1</v>
      </c>
      <c r="G112" s="139">
        <v>0.79849999999999999</v>
      </c>
      <c r="H112" s="140">
        <v>4331.8625000000002</v>
      </c>
      <c r="I112" s="162" t="s">
        <v>18</v>
      </c>
      <c r="J112" s="162" t="s">
        <v>17</v>
      </c>
      <c r="K112" s="163" t="s">
        <v>159</v>
      </c>
      <c r="L112" s="164" t="s">
        <v>165</v>
      </c>
      <c r="M112" s="144"/>
      <c r="O112" s="145"/>
      <c r="P112" s="132"/>
    </row>
    <row r="113" spans="1:16">
      <c r="A113" s="133" t="s">
        <v>244</v>
      </c>
      <c r="B113" s="134" t="s">
        <v>1619</v>
      </c>
      <c r="C113" s="135">
        <v>3.01</v>
      </c>
      <c r="D113" s="136">
        <v>0.64991273999999999</v>
      </c>
      <c r="E113" s="137">
        <v>0.97042287714925635</v>
      </c>
      <c r="F113" s="138">
        <v>1</v>
      </c>
      <c r="G113" s="139">
        <v>0.97040000000000004</v>
      </c>
      <c r="H113" s="140">
        <v>5264.42</v>
      </c>
      <c r="I113" s="141" t="s">
        <v>18</v>
      </c>
      <c r="J113" s="141" t="s">
        <v>17</v>
      </c>
      <c r="K113" s="142" t="s">
        <v>159</v>
      </c>
      <c r="L113" s="143" t="s">
        <v>165</v>
      </c>
      <c r="M113" s="144"/>
      <c r="O113" s="145"/>
      <c r="P113" s="132"/>
    </row>
    <row r="114" spans="1:16">
      <c r="A114" s="133" t="s">
        <v>245</v>
      </c>
      <c r="B114" s="134" t="s">
        <v>1619</v>
      </c>
      <c r="C114" s="135">
        <v>4.41</v>
      </c>
      <c r="D114" s="136">
        <v>0.834112352</v>
      </c>
      <c r="E114" s="137">
        <v>1.2454621346452961</v>
      </c>
      <c r="F114" s="138">
        <v>1</v>
      </c>
      <c r="G114" s="139">
        <v>1.2455000000000001</v>
      </c>
      <c r="H114" s="140">
        <v>6756.8375000000005</v>
      </c>
      <c r="I114" s="141" t="s">
        <v>18</v>
      </c>
      <c r="J114" s="141" t="s">
        <v>17</v>
      </c>
      <c r="K114" s="142" t="s">
        <v>159</v>
      </c>
      <c r="L114" s="143" t="s">
        <v>165</v>
      </c>
      <c r="M114" s="144"/>
      <c r="O114" s="145"/>
      <c r="P114" s="132"/>
    </row>
    <row r="115" spans="1:16">
      <c r="A115" s="146" t="s">
        <v>246</v>
      </c>
      <c r="B115" s="147" t="s">
        <v>1619</v>
      </c>
      <c r="C115" s="148">
        <v>8.67</v>
      </c>
      <c r="D115" s="149">
        <v>1.5042927109999999</v>
      </c>
      <c r="E115" s="150">
        <v>2.2461477839059976</v>
      </c>
      <c r="F115" s="151">
        <v>1</v>
      </c>
      <c r="G115" s="150">
        <v>2.2461000000000002</v>
      </c>
      <c r="H115" s="152">
        <v>12185.092500000001</v>
      </c>
      <c r="I115" s="153" t="s">
        <v>18</v>
      </c>
      <c r="J115" s="153" t="s">
        <v>17</v>
      </c>
      <c r="K115" s="154" t="s">
        <v>159</v>
      </c>
      <c r="L115" s="155" t="s">
        <v>165</v>
      </c>
      <c r="M115" s="144"/>
      <c r="O115" s="145"/>
      <c r="P115" s="132"/>
    </row>
    <row r="116" spans="1:16">
      <c r="A116" s="156" t="s">
        <v>247</v>
      </c>
      <c r="B116" s="157" t="s">
        <v>1620</v>
      </c>
      <c r="C116" s="158">
        <v>2.0099999999999998</v>
      </c>
      <c r="D116" s="159">
        <v>0.50577307900000001</v>
      </c>
      <c r="E116" s="160">
        <v>0.75519948494596079</v>
      </c>
      <c r="F116" s="161">
        <v>1</v>
      </c>
      <c r="G116" s="139">
        <v>0.75519999999999998</v>
      </c>
      <c r="H116" s="140">
        <v>4096.96</v>
      </c>
      <c r="I116" s="162" t="s">
        <v>18</v>
      </c>
      <c r="J116" s="162" t="s">
        <v>17</v>
      </c>
      <c r="K116" s="163" t="s">
        <v>159</v>
      </c>
      <c r="L116" s="164" t="s">
        <v>165</v>
      </c>
      <c r="M116" s="144"/>
      <c r="O116" s="145"/>
      <c r="P116" s="132"/>
    </row>
    <row r="117" spans="1:16">
      <c r="A117" s="133" t="s">
        <v>248</v>
      </c>
      <c r="B117" s="134" t="s">
        <v>1620</v>
      </c>
      <c r="C117" s="135">
        <v>2.5499999999999998</v>
      </c>
      <c r="D117" s="136">
        <v>0.56681224299999999</v>
      </c>
      <c r="E117" s="137">
        <v>0.84634064513873575</v>
      </c>
      <c r="F117" s="138">
        <v>1</v>
      </c>
      <c r="G117" s="139">
        <v>0.84630000000000005</v>
      </c>
      <c r="H117" s="140">
        <v>4591.1775000000007</v>
      </c>
      <c r="I117" s="141" t="s">
        <v>18</v>
      </c>
      <c r="J117" s="141" t="s">
        <v>17</v>
      </c>
      <c r="K117" s="142" t="s">
        <v>159</v>
      </c>
      <c r="L117" s="143" t="s">
        <v>165</v>
      </c>
      <c r="M117" s="144"/>
      <c r="O117" s="145"/>
      <c r="P117" s="132"/>
    </row>
    <row r="118" spans="1:16">
      <c r="A118" s="133" t="s">
        <v>249</v>
      </c>
      <c r="B118" s="134" t="s">
        <v>1620</v>
      </c>
      <c r="C118" s="135">
        <v>3.89</v>
      </c>
      <c r="D118" s="136">
        <v>0.71991856899999995</v>
      </c>
      <c r="E118" s="137">
        <v>1.0749526914061653</v>
      </c>
      <c r="F118" s="138">
        <v>1</v>
      </c>
      <c r="G118" s="139">
        <v>1.075</v>
      </c>
      <c r="H118" s="140">
        <v>5831.875</v>
      </c>
      <c r="I118" s="141" t="s">
        <v>18</v>
      </c>
      <c r="J118" s="141" t="s">
        <v>17</v>
      </c>
      <c r="K118" s="142" t="s">
        <v>159</v>
      </c>
      <c r="L118" s="143" t="s">
        <v>165</v>
      </c>
      <c r="M118" s="144"/>
      <c r="O118" s="145"/>
      <c r="P118" s="132"/>
    </row>
    <row r="119" spans="1:16">
      <c r="A119" s="146" t="s">
        <v>250</v>
      </c>
      <c r="B119" s="147" t="s">
        <v>1620</v>
      </c>
      <c r="C119" s="148">
        <v>7.27</v>
      </c>
      <c r="D119" s="149">
        <v>1.1443569099999999</v>
      </c>
      <c r="E119" s="150">
        <v>1.7087065027957946</v>
      </c>
      <c r="F119" s="151">
        <v>1</v>
      </c>
      <c r="G119" s="150">
        <v>1.7087000000000001</v>
      </c>
      <c r="H119" s="152">
        <v>9269.6975000000002</v>
      </c>
      <c r="I119" s="153" t="s">
        <v>18</v>
      </c>
      <c r="J119" s="153" t="s">
        <v>17</v>
      </c>
      <c r="K119" s="154" t="s">
        <v>159</v>
      </c>
      <c r="L119" s="155" t="s">
        <v>165</v>
      </c>
      <c r="M119" s="144"/>
      <c r="O119" s="145"/>
      <c r="P119" s="132"/>
    </row>
    <row r="120" spans="1:16">
      <c r="A120" s="156" t="s">
        <v>251</v>
      </c>
      <c r="B120" s="157" t="s">
        <v>1621</v>
      </c>
      <c r="C120" s="158">
        <v>2.95</v>
      </c>
      <c r="D120" s="159">
        <v>0.48552370299999997</v>
      </c>
      <c r="E120" s="160">
        <v>0.72496395252910573</v>
      </c>
      <c r="F120" s="161">
        <v>1</v>
      </c>
      <c r="G120" s="139">
        <v>0.72499999999999998</v>
      </c>
      <c r="H120" s="140">
        <v>3933.125</v>
      </c>
      <c r="I120" s="162" t="s">
        <v>18</v>
      </c>
      <c r="J120" s="162" t="s">
        <v>17</v>
      </c>
      <c r="K120" s="163" t="s">
        <v>159</v>
      </c>
      <c r="L120" s="164" t="s">
        <v>165</v>
      </c>
      <c r="M120" s="144"/>
      <c r="O120" s="145"/>
      <c r="P120" s="132"/>
    </row>
    <row r="121" spans="1:16">
      <c r="A121" s="133" t="s">
        <v>252</v>
      </c>
      <c r="B121" s="134" t="s">
        <v>1621</v>
      </c>
      <c r="C121" s="135">
        <v>3.73</v>
      </c>
      <c r="D121" s="136">
        <v>0.55426233700000005</v>
      </c>
      <c r="E121" s="137">
        <v>0.82760164351757559</v>
      </c>
      <c r="F121" s="138">
        <v>1</v>
      </c>
      <c r="G121" s="139">
        <v>0.8276</v>
      </c>
      <c r="H121" s="140">
        <v>4489.7299999999996</v>
      </c>
      <c r="I121" s="141" t="s">
        <v>18</v>
      </c>
      <c r="J121" s="141" t="s">
        <v>17</v>
      </c>
      <c r="K121" s="142" t="s">
        <v>159</v>
      </c>
      <c r="L121" s="143" t="s">
        <v>165</v>
      </c>
      <c r="M121" s="144"/>
      <c r="O121" s="145"/>
      <c r="P121" s="132"/>
    </row>
    <row r="122" spans="1:16">
      <c r="A122" s="133" t="s">
        <v>253</v>
      </c>
      <c r="B122" s="134" t="s">
        <v>1621</v>
      </c>
      <c r="C122" s="135">
        <v>5.36</v>
      </c>
      <c r="D122" s="136">
        <v>0.73434438499999999</v>
      </c>
      <c r="E122" s="137">
        <v>1.0964927244080509</v>
      </c>
      <c r="F122" s="138">
        <v>1</v>
      </c>
      <c r="G122" s="139">
        <v>1.0965</v>
      </c>
      <c r="H122" s="140">
        <v>5948.5124999999998</v>
      </c>
      <c r="I122" s="141" t="s">
        <v>18</v>
      </c>
      <c r="J122" s="141" t="s">
        <v>17</v>
      </c>
      <c r="K122" s="142" t="s">
        <v>159</v>
      </c>
      <c r="L122" s="143" t="s">
        <v>165</v>
      </c>
      <c r="M122" s="144"/>
      <c r="O122" s="145"/>
      <c r="P122" s="132"/>
    </row>
    <row r="123" spans="1:16">
      <c r="A123" s="146" t="s">
        <v>254</v>
      </c>
      <c r="B123" s="147" t="s">
        <v>1621</v>
      </c>
      <c r="C123" s="148">
        <v>10.8</v>
      </c>
      <c r="D123" s="149">
        <v>1.4823413459999999</v>
      </c>
      <c r="E123" s="150">
        <v>2.2133709117667415</v>
      </c>
      <c r="F123" s="151">
        <v>1</v>
      </c>
      <c r="G123" s="150">
        <v>2.2134</v>
      </c>
      <c r="H123" s="152">
        <v>12007.695</v>
      </c>
      <c r="I123" s="153" t="s">
        <v>18</v>
      </c>
      <c r="J123" s="153" t="s">
        <v>17</v>
      </c>
      <c r="K123" s="154" t="s">
        <v>159</v>
      </c>
      <c r="L123" s="155" t="s">
        <v>165</v>
      </c>
      <c r="M123" s="144"/>
      <c r="O123" s="145"/>
      <c r="P123" s="132"/>
    </row>
    <row r="124" spans="1:16">
      <c r="A124" s="156" t="s">
        <v>255</v>
      </c>
      <c r="B124" s="157" t="s">
        <v>1622</v>
      </c>
      <c r="C124" s="158">
        <v>6.7770000000000001</v>
      </c>
      <c r="D124" s="159">
        <v>0.873517451</v>
      </c>
      <c r="E124" s="160">
        <v>1.3043002019617349</v>
      </c>
      <c r="F124" s="161">
        <v>1</v>
      </c>
      <c r="G124" s="139">
        <v>1.3043</v>
      </c>
      <c r="H124" s="140">
        <v>7075.8275000000003</v>
      </c>
      <c r="I124" s="162" t="s">
        <v>18</v>
      </c>
      <c r="J124" s="162" t="s">
        <v>17</v>
      </c>
      <c r="K124" s="163" t="s">
        <v>159</v>
      </c>
      <c r="L124" s="164" t="s">
        <v>165</v>
      </c>
      <c r="M124" s="144"/>
      <c r="O124" s="145"/>
      <c r="P124" s="132"/>
    </row>
    <row r="125" spans="1:16">
      <c r="A125" s="133" t="s">
        <v>256</v>
      </c>
      <c r="B125" s="134" t="s">
        <v>1622</v>
      </c>
      <c r="C125" s="135">
        <v>7.26</v>
      </c>
      <c r="D125" s="136">
        <v>1.4391358489999999</v>
      </c>
      <c r="E125" s="137">
        <v>2.1488582470243891</v>
      </c>
      <c r="F125" s="138">
        <v>1</v>
      </c>
      <c r="G125" s="139">
        <v>2.1488999999999998</v>
      </c>
      <c r="H125" s="140">
        <v>11657.782499999999</v>
      </c>
      <c r="I125" s="141" t="s">
        <v>18</v>
      </c>
      <c r="J125" s="141" t="s">
        <v>17</v>
      </c>
      <c r="K125" s="142" t="s">
        <v>159</v>
      </c>
      <c r="L125" s="143" t="s">
        <v>165</v>
      </c>
      <c r="M125" s="144"/>
      <c r="O125" s="145"/>
      <c r="P125" s="132"/>
    </row>
    <row r="126" spans="1:16">
      <c r="A126" s="133" t="s">
        <v>257</v>
      </c>
      <c r="B126" s="134" t="s">
        <v>1622</v>
      </c>
      <c r="C126" s="135">
        <v>10.029999999999999</v>
      </c>
      <c r="D126" s="136">
        <v>1.612011581</v>
      </c>
      <c r="E126" s="137">
        <v>2.4069891543162263</v>
      </c>
      <c r="F126" s="138">
        <v>1</v>
      </c>
      <c r="G126" s="139">
        <v>2.407</v>
      </c>
      <c r="H126" s="140">
        <v>13057.975</v>
      </c>
      <c r="I126" s="141" t="s">
        <v>18</v>
      </c>
      <c r="J126" s="141" t="s">
        <v>17</v>
      </c>
      <c r="K126" s="142" t="s">
        <v>159</v>
      </c>
      <c r="L126" s="143" t="s">
        <v>165</v>
      </c>
      <c r="M126" s="144"/>
      <c r="O126" s="145"/>
      <c r="P126" s="132"/>
    </row>
    <row r="127" spans="1:16">
      <c r="A127" s="146" t="s">
        <v>258</v>
      </c>
      <c r="B127" s="147" t="s">
        <v>1622</v>
      </c>
      <c r="C127" s="148">
        <v>15.78</v>
      </c>
      <c r="D127" s="149">
        <v>3.0524447549999998</v>
      </c>
      <c r="E127" s="150">
        <v>4.5577845134813897</v>
      </c>
      <c r="F127" s="151">
        <v>1</v>
      </c>
      <c r="G127" s="150">
        <v>4.5578000000000003</v>
      </c>
      <c r="H127" s="152">
        <v>24726.065000000002</v>
      </c>
      <c r="I127" s="153" t="s">
        <v>18</v>
      </c>
      <c r="J127" s="153" t="s">
        <v>17</v>
      </c>
      <c r="K127" s="154" t="s">
        <v>159</v>
      </c>
      <c r="L127" s="155" t="s">
        <v>165</v>
      </c>
      <c r="M127" s="144"/>
      <c r="O127" s="145"/>
      <c r="P127" s="132"/>
    </row>
    <row r="128" spans="1:16">
      <c r="A128" s="156" t="s">
        <v>259</v>
      </c>
      <c r="B128" s="157" t="s">
        <v>1623</v>
      </c>
      <c r="C128" s="158">
        <v>3.69</v>
      </c>
      <c r="D128" s="159">
        <v>0.52630353399999996</v>
      </c>
      <c r="E128" s="160">
        <v>0.78585471292361719</v>
      </c>
      <c r="F128" s="161">
        <v>1</v>
      </c>
      <c r="G128" s="139">
        <v>0.78590000000000004</v>
      </c>
      <c r="H128" s="140">
        <v>4263.5075000000006</v>
      </c>
      <c r="I128" s="162" t="s">
        <v>18</v>
      </c>
      <c r="J128" s="162" t="s">
        <v>17</v>
      </c>
      <c r="K128" s="163" t="s">
        <v>159</v>
      </c>
      <c r="L128" s="164" t="s">
        <v>165</v>
      </c>
      <c r="M128" s="144"/>
      <c r="O128" s="145"/>
      <c r="P128" s="132"/>
    </row>
    <row r="129" spans="1:16">
      <c r="A129" s="133" t="s">
        <v>260</v>
      </c>
      <c r="B129" s="134" t="s">
        <v>1623</v>
      </c>
      <c r="C129" s="135">
        <v>6.11</v>
      </c>
      <c r="D129" s="136">
        <v>0.95051895900000005</v>
      </c>
      <c r="E129" s="137">
        <v>1.4192756753432716</v>
      </c>
      <c r="F129" s="138">
        <v>1</v>
      </c>
      <c r="G129" s="139">
        <v>1.4193</v>
      </c>
      <c r="H129" s="140">
        <v>7699.7025000000003</v>
      </c>
      <c r="I129" s="141" t="s">
        <v>18</v>
      </c>
      <c r="J129" s="141" t="s">
        <v>17</v>
      </c>
      <c r="K129" s="142" t="s">
        <v>159</v>
      </c>
      <c r="L129" s="143" t="s">
        <v>165</v>
      </c>
      <c r="M129" s="144"/>
      <c r="O129" s="145"/>
      <c r="P129" s="132"/>
    </row>
    <row r="130" spans="1:16">
      <c r="A130" s="133" t="s">
        <v>261</v>
      </c>
      <c r="B130" s="134" t="s">
        <v>1623</v>
      </c>
      <c r="C130" s="135">
        <v>10.41</v>
      </c>
      <c r="D130" s="136">
        <v>1.5159356340000001</v>
      </c>
      <c r="E130" s="137">
        <v>2.2635325159487754</v>
      </c>
      <c r="F130" s="138">
        <v>1</v>
      </c>
      <c r="G130" s="139">
        <v>2.2635000000000001</v>
      </c>
      <c r="H130" s="140">
        <v>12279.487500000001</v>
      </c>
      <c r="I130" s="141" t="s">
        <v>18</v>
      </c>
      <c r="J130" s="141" t="s">
        <v>17</v>
      </c>
      <c r="K130" s="142" t="s">
        <v>159</v>
      </c>
      <c r="L130" s="143" t="s">
        <v>165</v>
      </c>
      <c r="M130" s="144"/>
      <c r="O130" s="145"/>
      <c r="P130" s="132"/>
    </row>
    <row r="131" spans="1:16">
      <c r="A131" s="146" t="s">
        <v>262</v>
      </c>
      <c r="B131" s="147" t="s">
        <v>1623</v>
      </c>
      <c r="C131" s="148">
        <v>16.309999999999999</v>
      </c>
      <c r="D131" s="149">
        <v>3.0684201760000001</v>
      </c>
      <c r="E131" s="150">
        <v>4.5816383527067766</v>
      </c>
      <c r="F131" s="151">
        <v>1</v>
      </c>
      <c r="G131" s="150">
        <v>4.5815999999999999</v>
      </c>
      <c r="H131" s="152">
        <v>24855.18</v>
      </c>
      <c r="I131" s="153" t="s">
        <v>18</v>
      </c>
      <c r="J131" s="153" t="s">
        <v>17</v>
      </c>
      <c r="K131" s="154" t="s">
        <v>159</v>
      </c>
      <c r="L131" s="155" t="s">
        <v>165</v>
      </c>
      <c r="M131" s="144"/>
      <c r="O131" s="145"/>
      <c r="P131" s="132"/>
    </row>
    <row r="132" spans="1:16">
      <c r="A132" s="156" t="s">
        <v>263</v>
      </c>
      <c r="B132" s="157" t="s">
        <v>1624</v>
      </c>
      <c r="C132" s="158">
        <v>2.2000000000000002</v>
      </c>
      <c r="D132" s="159">
        <v>0.35508177200000002</v>
      </c>
      <c r="E132" s="160">
        <v>0.53019344536544444</v>
      </c>
      <c r="F132" s="161">
        <v>1</v>
      </c>
      <c r="G132" s="139">
        <v>0.5302</v>
      </c>
      <c r="H132" s="140">
        <v>2876.335</v>
      </c>
      <c r="I132" s="162" t="s">
        <v>18</v>
      </c>
      <c r="J132" s="162" t="s">
        <v>17</v>
      </c>
      <c r="K132" s="163" t="s">
        <v>159</v>
      </c>
      <c r="L132" s="164" t="s">
        <v>165</v>
      </c>
      <c r="M132" s="144"/>
      <c r="O132" s="145"/>
      <c r="P132" s="132"/>
    </row>
    <row r="133" spans="1:16">
      <c r="A133" s="133" t="s">
        <v>264</v>
      </c>
      <c r="B133" s="134" t="s">
        <v>1624</v>
      </c>
      <c r="C133" s="135">
        <v>3.75</v>
      </c>
      <c r="D133" s="136">
        <v>0.58238288400000005</v>
      </c>
      <c r="E133" s="137">
        <v>0.86959008357608392</v>
      </c>
      <c r="F133" s="138">
        <v>1</v>
      </c>
      <c r="G133" s="139">
        <v>0.86960000000000004</v>
      </c>
      <c r="H133" s="140">
        <v>4717.58</v>
      </c>
      <c r="I133" s="141" t="s">
        <v>18</v>
      </c>
      <c r="J133" s="141" t="s">
        <v>17</v>
      </c>
      <c r="K133" s="142" t="s">
        <v>159</v>
      </c>
      <c r="L133" s="143" t="s">
        <v>165</v>
      </c>
      <c r="M133" s="144"/>
      <c r="O133" s="145"/>
      <c r="P133" s="132"/>
    </row>
    <row r="134" spans="1:16">
      <c r="A134" s="133" t="s">
        <v>265</v>
      </c>
      <c r="B134" s="134" t="s">
        <v>1624</v>
      </c>
      <c r="C134" s="135">
        <v>6.5</v>
      </c>
      <c r="D134" s="136">
        <v>1.046250508</v>
      </c>
      <c r="E134" s="137">
        <v>1.5622180728327175</v>
      </c>
      <c r="F134" s="138">
        <v>1</v>
      </c>
      <c r="G134" s="139">
        <v>1.5622</v>
      </c>
      <c r="H134" s="140">
        <v>8474.9349999999995</v>
      </c>
      <c r="I134" s="141" t="s">
        <v>18</v>
      </c>
      <c r="J134" s="141" t="s">
        <v>17</v>
      </c>
      <c r="K134" s="142" t="s">
        <v>159</v>
      </c>
      <c r="L134" s="143" t="s">
        <v>165</v>
      </c>
      <c r="M134" s="144"/>
      <c r="O134" s="145"/>
      <c r="P134" s="132"/>
    </row>
    <row r="135" spans="1:16">
      <c r="A135" s="146" t="s">
        <v>266</v>
      </c>
      <c r="B135" s="147" t="s">
        <v>1624</v>
      </c>
      <c r="C135" s="148">
        <v>11.6</v>
      </c>
      <c r="D135" s="149">
        <v>2.0006714090000002</v>
      </c>
      <c r="E135" s="150">
        <v>2.9873199669113069</v>
      </c>
      <c r="F135" s="151">
        <v>1</v>
      </c>
      <c r="G135" s="150">
        <v>2.9872999999999998</v>
      </c>
      <c r="H135" s="152">
        <v>16206.102499999999</v>
      </c>
      <c r="I135" s="153" t="s">
        <v>18</v>
      </c>
      <c r="J135" s="153" t="s">
        <v>17</v>
      </c>
      <c r="K135" s="154" t="s">
        <v>159</v>
      </c>
      <c r="L135" s="155" t="s">
        <v>165</v>
      </c>
      <c r="M135" s="144"/>
      <c r="O135" s="145"/>
      <c r="P135" s="132"/>
    </row>
    <row r="136" spans="1:16">
      <c r="A136" s="156" t="s">
        <v>267</v>
      </c>
      <c r="B136" s="157" t="s">
        <v>1625</v>
      </c>
      <c r="C136" s="158">
        <v>2.2400000000000002</v>
      </c>
      <c r="D136" s="159">
        <v>0.46073733500000003</v>
      </c>
      <c r="E136" s="160">
        <v>0.68795397092966792</v>
      </c>
      <c r="F136" s="161">
        <v>1</v>
      </c>
      <c r="G136" s="139">
        <v>0.68799999999999994</v>
      </c>
      <c r="H136" s="140">
        <v>3732.3999999999996</v>
      </c>
      <c r="I136" s="162" t="s">
        <v>18</v>
      </c>
      <c r="J136" s="162" t="s">
        <v>17</v>
      </c>
      <c r="K136" s="163" t="s">
        <v>159</v>
      </c>
      <c r="L136" s="164" t="s">
        <v>165</v>
      </c>
      <c r="M136" s="144"/>
      <c r="O136" s="145"/>
      <c r="P136" s="132"/>
    </row>
    <row r="137" spans="1:16">
      <c r="A137" s="133" t="s">
        <v>268</v>
      </c>
      <c r="B137" s="134" t="s">
        <v>1625</v>
      </c>
      <c r="C137" s="135">
        <v>3.29</v>
      </c>
      <c r="D137" s="136">
        <v>0.53289164300000003</v>
      </c>
      <c r="E137" s="137">
        <v>0.79569180534736772</v>
      </c>
      <c r="F137" s="138">
        <v>1</v>
      </c>
      <c r="G137" s="139">
        <v>0.79569999999999996</v>
      </c>
      <c r="H137" s="140">
        <v>4316.6724999999997</v>
      </c>
      <c r="I137" s="141" t="s">
        <v>18</v>
      </c>
      <c r="J137" s="141" t="s">
        <v>17</v>
      </c>
      <c r="K137" s="142" t="s">
        <v>159</v>
      </c>
      <c r="L137" s="143" t="s">
        <v>165</v>
      </c>
      <c r="M137" s="144"/>
      <c r="O137" s="145"/>
      <c r="P137" s="132"/>
    </row>
    <row r="138" spans="1:16">
      <c r="A138" s="133" t="s">
        <v>269</v>
      </c>
      <c r="B138" s="134" t="s">
        <v>1625</v>
      </c>
      <c r="C138" s="135">
        <v>4.9400000000000004</v>
      </c>
      <c r="D138" s="136">
        <v>0.69110938300000002</v>
      </c>
      <c r="E138" s="137">
        <v>1.031936004017566</v>
      </c>
      <c r="F138" s="138">
        <v>1</v>
      </c>
      <c r="G138" s="139">
        <v>1.0319</v>
      </c>
      <c r="H138" s="140">
        <v>5598.0574999999999</v>
      </c>
      <c r="I138" s="141" t="s">
        <v>18</v>
      </c>
      <c r="J138" s="141" t="s">
        <v>17</v>
      </c>
      <c r="K138" s="142" t="s">
        <v>159</v>
      </c>
      <c r="L138" s="143" t="s">
        <v>165</v>
      </c>
      <c r="M138" s="144"/>
      <c r="O138" s="145"/>
      <c r="P138" s="132"/>
    </row>
    <row r="139" spans="1:16">
      <c r="A139" s="146" t="s">
        <v>270</v>
      </c>
      <c r="B139" s="147" t="s">
        <v>1625</v>
      </c>
      <c r="C139" s="148">
        <v>9.91</v>
      </c>
      <c r="D139" s="149">
        <v>1.4606372729999999</v>
      </c>
      <c r="E139" s="150">
        <v>2.1809632858345012</v>
      </c>
      <c r="F139" s="151">
        <v>1</v>
      </c>
      <c r="G139" s="150">
        <v>2.181</v>
      </c>
      <c r="H139" s="152">
        <v>11831.925000000001</v>
      </c>
      <c r="I139" s="153" t="s">
        <v>18</v>
      </c>
      <c r="J139" s="153" t="s">
        <v>17</v>
      </c>
      <c r="K139" s="154" t="s">
        <v>159</v>
      </c>
      <c r="L139" s="155" t="s">
        <v>165</v>
      </c>
      <c r="M139" s="144"/>
      <c r="O139" s="145"/>
      <c r="P139" s="132"/>
    </row>
    <row r="140" spans="1:16">
      <c r="A140" s="156" t="s">
        <v>271</v>
      </c>
      <c r="B140" s="157" t="s">
        <v>1626</v>
      </c>
      <c r="C140" s="158">
        <v>2.2599999999999998</v>
      </c>
      <c r="D140" s="159">
        <v>0.39154799800000001</v>
      </c>
      <c r="E140" s="160">
        <v>0.58464330882510673</v>
      </c>
      <c r="F140" s="161">
        <v>1</v>
      </c>
      <c r="G140" s="139">
        <v>0.58460000000000001</v>
      </c>
      <c r="H140" s="140">
        <v>3171.4549999999999</v>
      </c>
      <c r="I140" s="162" t="s">
        <v>18</v>
      </c>
      <c r="J140" s="162" t="s">
        <v>17</v>
      </c>
      <c r="K140" s="163" t="s">
        <v>159</v>
      </c>
      <c r="L140" s="164" t="s">
        <v>165</v>
      </c>
      <c r="M140" s="144"/>
      <c r="O140" s="145"/>
      <c r="P140" s="132"/>
    </row>
    <row r="141" spans="1:16">
      <c r="A141" s="133" t="s">
        <v>272</v>
      </c>
      <c r="B141" s="134" t="s">
        <v>1626</v>
      </c>
      <c r="C141" s="135">
        <v>3.02</v>
      </c>
      <c r="D141" s="136">
        <v>0.49214240100000001</v>
      </c>
      <c r="E141" s="137">
        <v>0.73484671918504485</v>
      </c>
      <c r="F141" s="138">
        <v>1</v>
      </c>
      <c r="G141" s="139">
        <v>0.73480000000000001</v>
      </c>
      <c r="H141" s="140">
        <v>3986.29</v>
      </c>
      <c r="I141" s="141" t="s">
        <v>18</v>
      </c>
      <c r="J141" s="141" t="s">
        <v>17</v>
      </c>
      <c r="K141" s="142" t="s">
        <v>159</v>
      </c>
      <c r="L141" s="143" t="s">
        <v>165</v>
      </c>
      <c r="M141" s="144"/>
      <c r="O141" s="145"/>
      <c r="P141" s="132"/>
    </row>
    <row r="142" spans="1:16">
      <c r="A142" s="133" t="s">
        <v>273</v>
      </c>
      <c r="B142" s="134" t="s">
        <v>1626</v>
      </c>
      <c r="C142" s="135">
        <v>4.08</v>
      </c>
      <c r="D142" s="136">
        <v>0.63375225099999999</v>
      </c>
      <c r="E142" s="137">
        <v>0.94629270202525606</v>
      </c>
      <c r="F142" s="138">
        <v>1</v>
      </c>
      <c r="G142" s="139">
        <v>0.94630000000000003</v>
      </c>
      <c r="H142" s="140">
        <v>5133.6774999999998</v>
      </c>
      <c r="I142" s="141" t="s">
        <v>18</v>
      </c>
      <c r="J142" s="141" t="s">
        <v>17</v>
      </c>
      <c r="K142" s="142" t="s">
        <v>159</v>
      </c>
      <c r="L142" s="143" t="s">
        <v>165</v>
      </c>
      <c r="M142" s="144"/>
      <c r="O142" s="145"/>
      <c r="P142" s="132"/>
    </row>
    <row r="143" spans="1:16">
      <c r="A143" s="146" t="s">
        <v>274</v>
      </c>
      <c r="B143" s="147" t="s">
        <v>1626</v>
      </c>
      <c r="C143" s="148">
        <v>9.14</v>
      </c>
      <c r="D143" s="149">
        <v>1.5381075980000001</v>
      </c>
      <c r="E143" s="150">
        <v>2.2966387774092438</v>
      </c>
      <c r="F143" s="151">
        <v>1</v>
      </c>
      <c r="G143" s="150">
        <v>2.2966000000000002</v>
      </c>
      <c r="H143" s="152">
        <v>12459.055</v>
      </c>
      <c r="I143" s="153" t="s">
        <v>18</v>
      </c>
      <c r="J143" s="153" t="s">
        <v>17</v>
      </c>
      <c r="K143" s="154" t="s">
        <v>159</v>
      </c>
      <c r="L143" s="155" t="s">
        <v>165</v>
      </c>
      <c r="M143" s="144"/>
      <c r="O143" s="145"/>
      <c r="P143" s="132"/>
    </row>
    <row r="144" spans="1:16">
      <c r="A144" s="156" t="s">
        <v>275</v>
      </c>
      <c r="B144" s="157" t="s">
        <v>1627</v>
      </c>
      <c r="C144" s="158">
        <v>2.48</v>
      </c>
      <c r="D144" s="159">
        <v>0.41187837799999999</v>
      </c>
      <c r="E144" s="160">
        <v>0.61499979307118824</v>
      </c>
      <c r="F144" s="161">
        <v>1</v>
      </c>
      <c r="G144" s="139">
        <v>0.61499999999999999</v>
      </c>
      <c r="H144" s="140">
        <v>3336.375</v>
      </c>
      <c r="I144" s="162" t="s">
        <v>18</v>
      </c>
      <c r="J144" s="162" t="s">
        <v>17</v>
      </c>
      <c r="K144" s="163" t="s">
        <v>159</v>
      </c>
      <c r="L144" s="164" t="s">
        <v>165</v>
      </c>
      <c r="M144" s="144"/>
      <c r="O144" s="145"/>
      <c r="P144" s="132"/>
    </row>
    <row r="145" spans="1:16">
      <c r="A145" s="133" t="s">
        <v>276</v>
      </c>
      <c r="B145" s="134" t="s">
        <v>1627</v>
      </c>
      <c r="C145" s="135">
        <v>3</v>
      </c>
      <c r="D145" s="136">
        <v>0.50737892299999998</v>
      </c>
      <c r="E145" s="137">
        <v>0.75759726492290491</v>
      </c>
      <c r="F145" s="138">
        <v>1</v>
      </c>
      <c r="G145" s="139">
        <v>0.75760000000000005</v>
      </c>
      <c r="H145" s="140">
        <v>4109.9800000000005</v>
      </c>
      <c r="I145" s="141" t="s">
        <v>18</v>
      </c>
      <c r="J145" s="141" t="s">
        <v>17</v>
      </c>
      <c r="K145" s="142" t="s">
        <v>159</v>
      </c>
      <c r="L145" s="143" t="s">
        <v>165</v>
      </c>
      <c r="M145" s="144"/>
      <c r="O145" s="145"/>
      <c r="P145" s="132"/>
    </row>
    <row r="146" spans="1:16">
      <c r="A146" s="133" t="s">
        <v>277</v>
      </c>
      <c r="B146" s="134" t="s">
        <v>1627</v>
      </c>
      <c r="C146" s="135">
        <v>3.98</v>
      </c>
      <c r="D146" s="136">
        <v>0.63559915600000005</v>
      </c>
      <c r="E146" s="137">
        <v>0.94905042433721043</v>
      </c>
      <c r="F146" s="138">
        <v>1</v>
      </c>
      <c r="G146" s="139">
        <v>0.94910000000000005</v>
      </c>
      <c r="H146" s="140">
        <v>5148.8675000000003</v>
      </c>
      <c r="I146" s="141" t="s">
        <v>18</v>
      </c>
      <c r="J146" s="141" t="s">
        <v>17</v>
      </c>
      <c r="K146" s="142" t="s">
        <v>159</v>
      </c>
      <c r="L146" s="143" t="s">
        <v>165</v>
      </c>
      <c r="M146" s="144"/>
      <c r="O146" s="145"/>
      <c r="P146" s="132"/>
    </row>
    <row r="147" spans="1:16">
      <c r="A147" s="146" t="s">
        <v>278</v>
      </c>
      <c r="B147" s="147" t="s">
        <v>1627</v>
      </c>
      <c r="C147" s="148">
        <v>7.22</v>
      </c>
      <c r="D147" s="149">
        <v>1.1701159290000001</v>
      </c>
      <c r="E147" s="150">
        <v>1.7471688067206608</v>
      </c>
      <c r="F147" s="151">
        <v>1</v>
      </c>
      <c r="G147" s="150">
        <v>1.7472000000000001</v>
      </c>
      <c r="H147" s="152">
        <v>9478.5600000000013</v>
      </c>
      <c r="I147" s="153" t="s">
        <v>18</v>
      </c>
      <c r="J147" s="153" t="s">
        <v>17</v>
      </c>
      <c r="K147" s="154" t="s">
        <v>159</v>
      </c>
      <c r="L147" s="155" t="s">
        <v>165</v>
      </c>
      <c r="M147" s="144"/>
      <c r="O147" s="145"/>
      <c r="P147" s="132"/>
    </row>
    <row r="148" spans="1:16">
      <c r="A148" s="156" t="s">
        <v>279</v>
      </c>
      <c r="B148" s="157" t="s">
        <v>1628</v>
      </c>
      <c r="C148" s="158">
        <v>2.52</v>
      </c>
      <c r="D148" s="159">
        <v>0.48847490900000001</v>
      </c>
      <c r="E148" s="160">
        <v>0.72937057151241746</v>
      </c>
      <c r="F148" s="161">
        <v>1</v>
      </c>
      <c r="G148" s="139">
        <v>0.72940000000000005</v>
      </c>
      <c r="H148" s="140">
        <v>3956.9950000000003</v>
      </c>
      <c r="I148" s="162" t="s">
        <v>18</v>
      </c>
      <c r="J148" s="162" t="s">
        <v>17</v>
      </c>
      <c r="K148" s="163" t="s">
        <v>159</v>
      </c>
      <c r="L148" s="164" t="s">
        <v>165</v>
      </c>
      <c r="M148" s="144"/>
      <c r="O148" s="145"/>
      <c r="P148" s="132"/>
    </row>
    <row r="149" spans="1:16">
      <c r="A149" s="133" t="s">
        <v>280</v>
      </c>
      <c r="B149" s="134" t="s">
        <v>1628</v>
      </c>
      <c r="C149" s="135">
        <v>3.83</v>
      </c>
      <c r="D149" s="136">
        <v>0.665047261</v>
      </c>
      <c r="E149" s="137">
        <v>0.99302111920417568</v>
      </c>
      <c r="F149" s="138">
        <v>1</v>
      </c>
      <c r="G149" s="139">
        <v>0.99299999999999999</v>
      </c>
      <c r="H149" s="140">
        <v>5387.0249999999996</v>
      </c>
      <c r="I149" s="141" t="s">
        <v>18</v>
      </c>
      <c r="J149" s="141" t="s">
        <v>17</v>
      </c>
      <c r="K149" s="142" t="s">
        <v>159</v>
      </c>
      <c r="L149" s="143" t="s">
        <v>165</v>
      </c>
      <c r="M149" s="144"/>
      <c r="O149" s="145"/>
      <c r="P149" s="132"/>
    </row>
    <row r="150" spans="1:16">
      <c r="A150" s="133" t="s">
        <v>281</v>
      </c>
      <c r="B150" s="134" t="s">
        <v>1628</v>
      </c>
      <c r="C150" s="135">
        <v>5.72</v>
      </c>
      <c r="D150" s="136">
        <v>0.96800582800000001</v>
      </c>
      <c r="E150" s="137">
        <v>1.4453863463347529</v>
      </c>
      <c r="F150" s="138">
        <v>1</v>
      </c>
      <c r="G150" s="139">
        <v>1.4454</v>
      </c>
      <c r="H150" s="140">
        <v>7841.2950000000001</v>
      </c>
      <c r="I150" s="141" t="s">
        <v>18</v>
      </c>
      <c r="J150" s="141" t="s">
        <v>17</v>
      </c>
      <c r="K150" s="142" t="s">
        <v>159</v>
      </c>
      <c r="L150" s="143" t="s">
        <v>165</v>
      </c>
      <c r="M150" s="144"/>
      <c r="O150" s="145"/>
      <c r="P150" s="132"/>
    </row>
    <row r="151" spans="1:16">
      <c r="A151" s="146" t="s">
        <v>282</v>
      </c>
      <c r="B151" s="147" t="s">
        <v>1628</v>
      </c>
      <c r="C151" s="148">
        <v>10.029999999999999</v>
      </c>
      <c r="D151" s="149">
        <v>1.824548992</v>
      </c>
      <c r="E151" s="150">
        <v>2.7243412435897403</v>
      </c>
      <c r="F151" s="151">
        <v>1</v>
      </c>
      <c r="G151" s="150">
        <v>2.7242999999999999</v>
      </c>
      <c r="H151" s="152">
        <v>14779.327499999999</v>
      </c>
      <c r="I151" s="153" t="s">
        <v>18</v>
      </c>
      <c r="J151" s="153" t="s">
        <v>17</v>
      </c>
      <c r="K151" s="154" t="s">
        <v>159</v>
      </c>
      <c r="L151" s="155" t="s">
        <v>165</v>
      </c>
      <c r="M151" s="144"/>
      <c r="O151" s="145"/>
      <c r="P151" s="132"/>
    </row>
    <row r="152" spans="1:16">
      <c r="A152" s="156" t="s">
        <v>283</v>
      </c>
      <c r="B152" s="157" t="s">
        <v>1629</v>
      </c>
      <c r="C152" s="158">
        <v>2.4</v>
      </c>
      <c r="D152" s="159">
        <v>0.469584428</v>
      </c>
      <c r="E152" s="160">
        <v>0.70116408501893324</v>
      </c>
      <c r="F152" s="161">
        <v>1</v>
      </c>
      <c r="G152" s="139">
        <v>0.70120000000000005</v>
      </c>
      <c r="H152" s="140">
        <v>3804.01</v>
      </c>
      <c r="I152" s="162" t="s">
        <v>18</v>
      </c>
      <c r="J152" s="162" t="s">
        <v>17</v>
      </c>
      <c r="K152" s="163" t="s">
        <v>159</v>
      </c>
      <c r="L152" s="164" t="s">
        <v>165</v>
      </c>
      <c r="M152" s="144"/>
      <c r="O152" s="145"/>
      <c r="P152" s="132"/>
    </row>
    <row r="153" spans="1:16">
      <c r="A153" s="133" t="s">
        <v>284</v>
      </c>
      <c r="B153" s="134" t="s">
        <v>1629</v>
      </c>
      <c r="C153" s="135">
        <v>3.79</v>
      </c>
      <c r="D153" s="136">
        <v>0.665532923</v>
      </c>
      <c r="E153" s="137">
        <v>0.99374628965607681</v>
      </c>
      <c r="F153" s="138">
        <v>1</v>
      </c>
      <c r="G153" s="139">
        <v>0.99370000000000003</v>
      </c>
      <c r="H153" s="140">
        <v>5390.8225000000002</v>
      </c>
      <c r="I153" s="141" t="s">
        <v>18</v>
      </c>
      <c r="J153" s="141" t="s">
        <v>17</v>
      </c>
      <c r="K153" s="142" t="s">
        <v>159</v>
      </c>
      <c r="L153" s="143" t="s">
        <v>165</v>
      </c>
      <c r="M153" s="144"/>
      <c r="O153" s="145"/>
      <c r="P153" s="132"/>
    </row>
    <row r="154" spans="1:16">
      <c r="A154" s="133" t="s">
        <v>285</v>
      </c>
      <c r="B154" s="134" t="s">
        <v>1629</v>
      </c>
      <c r="C154" s="135">
        <v>5.61</v>
      </c>
      <c r="D154" s="136">
        <v>0.95631571800000004</v>
      </c>
      <c r="E154" s="137">
        <v>1.4279311566112967</v>
      </c>
      <c r="F154" s="138">
        <v>1</v>
      </c>
      <c r="G154" s="139">
        <v>1.4278999999999999</v>
      </c>
      <c r="H154" s="140">
        <v>7746.3575000000001</v>
      </c>
      <c r="I154" s="141" t="s">
        <v>18</v>
      </c>
      <c r="J154" s="141" t="s">
        <v>17</v>
      </c>
      <c r="K154" s="142" t="s">
        <v>159</v>
      </c>
      <c r="L154" s="143" t="s">
        <v>165</v>
      </c>
      <c r="M154" s="144"/>
      <c r="O154" s="145"/>
      <c r="P154" s="132"/>
    </row>
    <row r="155" spans="1:16">
      <c r="A155" s="146" t="s">
        <v>286</v>
      </c>
      <c r="B155" s="147" t="s">
        <v>1629</v>
      </c>
      <c r="C155" s="148">
        <v>10.27</v>
      </c>
      <c r="D155" s="149">
        <v>1.8013435959999999</v>
      </c>
      <c r="E155" s="150">
        <v>2.689691904123479</v>
      </c>
      <c r="F155" s="151">
        <v>1</v>
      </c>
      <c r="G155" s="150">
        <v>2.6897000000000002</v>
      </c>
      <c r="H155" s="152">
        <v>14591.622500000001</v>
      </c>
      <c r="I155" s="153" t="s">
        <v>18</v>
      </c>
      <c r="J155" s="153" t="s">
        <v>17</v>
      </c>
      <c r="K155" s="154" t="s">
        <v>159</v>
      </c>
      <c r="L155" s="155" t="s">
        <v>165</v>
      </c>
      <c r="M155" s="144"/>
      <c r="O155" s="145"/>
      <c r="P155" s="132"/>
    </row>
    <row r="156" spans="1:16">
      <c r="A156" s="156" t="s">
        <v>287</v>
      </c>
      <c r="B156" s="157" t="s">
        <v>1630</v>
      </c>
      <c r="C156" s="158">
        <v>1.79</v>
      </c>
      <c r="D156" s="159">
        <v>0.38834266499999998</v>
      </c>
      <c r="E156" s="160">
        <v>0.5798572378949054</v>
      </c>
      <c r="F156" s="161">
        <v>1</v>
      </c>
      <c r="G156" s="139">
        <v>0.57989999999999997</v>
      </c>
      <c r="H156" s="140">
        <v>3145.9575</v>
      </c>
      <c r="I156" s="162" t="s">
        <v>18</v>
      </c>
      <c r="J156" s="162" t="s">
        <v>17</v>
      </c>
      <c r="K156" s="163" t="s">
        <v>159</v>
      </c>
      <c r="L156" s="164" t="s">
        <v>165</v>
      </c>
      <c r="M156" s="144"/>
      <c r="O156" s="145"/>
      <c r="P156" s="132"/>
    </row>
    <row r="157" spans="1:16">
      <c r="A157" s="133" t="s">
        <v>288</v>
      </c>
      <c r="B157" s="134" t="s">
        <v>1630</v>
      </c>
      <c r="C157" s="135">
        <v>3.06</v>
      </c>
      <c r="D157" s="136">
        <v>0.59860868700000003</v>
      </c>
      <c r="E157" s="137">
        <v>0.89381778286894131</v>
      </c>
      <c r="F157" s="138">
        <v>1</v>
      </c>
      <c r="G157" s="139">
        <v>0.89380000000000004</v>
      </c>
      <c r="H157" s="140">
        <v>4848.8649999999998</v>
      </c>
      <c r="I157" s="141" t="s">
        <v>18</v>
      </c>
      <c r="J157" s="141" t="s">
        <v>17</v>
      </c>
      <c r="K157" s="142" t="s">
        <v>159</v>
      </c>
      <c r="L157" s="143" t="s">
        <v>165</v>
      </c>
      <c r="M157" s="144"/>
      <c r="O157" s="145"/>
      <c r="P157" s="132"/>
    </row>
    <row r="158" spans="1:16">
      <c r="A158" s="133" t="s">
        <v>289</v>
      </c>
      <c r="B158" s="134" t="s">
        <v>1630</v>
      </c>
      <c r="C158" s="135">
        <v>4.7699999999999996</v>
      </c>
      <c r="D158" s="136">
        <v>0.85526221599999996</v>
      </c>
      <c r="E158" s="137">
        <v>1.2770422385746258</v>
      </c>
      <c r="F158" s="138">
        <v>1</v>
      </c>
      <c r="G158" s="139">
        <v>1.2769999999999999</v>
      </c>
      <c r="H158" s="140">
        <v>6927.7249999999995</v>
      </c>
      <c r="I158" s="141" t="s">
        <v>18</v>
      </c>
      <c r="J158" s="141" t="s">
        <v>17</v>
      </c>
      <c r="K158" s="142" t="s">
        <v>159</v>
      </c>
      <c r="L158" s="143" t="s">
        <v>165</v>
      </c>
      <c r="M158" s="144"/>
      <c r="O158" s="145"/>
      <c r="P158" s="132"/>
    </row>
    <row r="159" spans="1:16">
      <c r="A159" s="146" t="s">
        <v>290</v>
      </c>
      <c r="B159" s="147" t="s">
        <v>1630</v>
      </c>
      <c r="C159" s="148">
        <v>7.49</v>
      </c>
      <c r="D159" s="149">
        <v>1.478181814</v>
      </c>
      <c r="E159" s="150">
        <v>2.2071600702758758</v>
      </c>
      <c r="F159" s="151">
        <v>1</v>
      </c>
      <c r="G159" s="150">
        <v>2.2071999999999998</v>
      </c>
      <c r="H159" s="152">
        <v>11974.06</v>
      </c>
      <c r="I159" s="153" t="s">
        <v>18</v>
      </c>
      <c r="J159" s="153" t="s">
        <v>17</v>
      </c>
      <c r="K159" s="154" t="s">
        <v>159</v>
      </c>
      <c r="L159" s="155" t="s">
        <v>165</v>
      </c>
      <c r="M159" s="144"/>
      <c r="O159" s="145"/>
      <c r="P159" s="132"/>
    </row>
    <row r="160" spans="1:16">
      <c r="A160" s="156" t="s">
        <v>291</v>
      </c>
      <c r="B160" s="157" t="s">
        <v>1631</v>
      </c>
      <c r="C160" s="158">
        <v>3.29</v>
      </c>
      <c r="D160" s="159">
        <v>0.50795766499999995</v>
      </c>
      <c r="E160" s="160">
        <v>0.75846141858877558</v>
      </c>
      <c r="F160" s="161">
        <v>1</v>
      </c>
      <c r="G160" s="139">
        <v>0.75849999999999995</v>
      </c>
      <c r="H160" s="140">
        <v>4114.8625000000002</v>
      </c>
      <c r="I160" s="162" t="s">
        <v>18</v>
      </c>
      <c r="J160" s="162" t="s">
        <v>17</v>
      </c>
      <c r="K160" s="163" t="s">
        <v>159</v>
      </c>
      <c r="L160" s="164" t="s">
        <v>165</v>
      </c>
      <c r="M160" s="144"/>
      <c r="O160" s="145"/>
      <c r="P160" s="132"/>
    </row>
    <row r="161" spans="1:16">
      <c r="A161" s="133" t="s">
        <v>292</v>
      </c>
      <c r="B161" s="134" t="s">
        <v>1631</v>
      </c>
      <c r="C161" s="135">
        <v>4.79</v>
      </c>
      <c r="D161" s="136">
        <v>0.649932238</v>
      </c>
      <c r="E161" s="137">
        <v>0.97045199075804434</v>
      </c>
      <c r="F161" s="138">
        <v>1</v>
      </c>
      <c r="G161" s="139">
        <v>0.97050000000000003</v>
      </c>
      <c r="H161" s="140">
        <v>5264.9625000000005</v>
      </c>
      <c r="I161" s="141" t="s">
        <v>18</v>
      </c>
      <c r="J161" s="141" t="s">
        <v>17</v>
      </c>
      <c r="K161" s="142" t="s">
        <v>159</v>
      </c>
      <c r="L161" s="143" t="s">
        <v>165</v>
      </c>
      <c r="M161" s="144"/>
      <c r="O161" s="145"/>
      <c r="P161" s="132"/>
    </row>
    <row r="162" spans="1:16">
      <c r="A162" s="133" t="s">
        <v>293</v>
      </c>
      <c r="B162" s="134" t="s">
        <v>1631</v>
      </c>
      <c r="C162" s="135">
        <v>7.26</v>
      </c>
      <c r="D162" s="136">
        <v>0.87787841799999999</v>
      </c>
      <c r="E162" s="137">
        <v>1.3108118178800396</v>
      </c>
      <c r="F162" s="138">
        <v>1</v>
      </c>
      <c r="G162" s="139">
        <v>1.3108</v>
      </c>
      <c r="H162" s="140">
        <v>7111.09</v>
      </c>
      <c r="I162" s="141" t="s">
        <v>18</v>
      </c>
      <c r="J162" s="141" t="s">
        <v>17</v>
      </c>
      <c r="K162" s="142" t="s">
        <v>159</v>
      </c>
      <c r="L162" s="143" t="s">
        <v>165</v>
      </c>
      <c r="M162" s="144"/>
      <c r="O162" s="145"/>
      <c r="P162" s="132"/>
    </row>
    <row r="163" spans="1:16">
      <c r="A163" s="146" t="s">
        <v>294</v>
      </c>
      <c r="B163" s="147" t="s">
        <v>1631</v>
      </c>
      <c r="C163" s="148">
        <v>11.37</v>
      </c>
      <c r="D163" s="149">
        <v>1.545013779</v>
      </c>
      <c r="E163" s="150">
        <v>2.3069508018144487</v>
      </c>
      <c r="F163" s="151">
        <v>1</v>
      </c>
      <c r="G163" s="150">
        <v>2.3069999999999999</v>
      </c>
      <c r="H163" s="152">
        <v>12515.475</v>
      </c>
      <c r="I163" s="153" t="s">
        <v>18</v>
      </c>
      <c r="J163" s="153" t="s">
        <v>17</v>
      </c>
      <c r="K163" s="154" t="s">
        <v>159</v>
      </c>
      <c r="L163" s="155" t="s">
        <v>165</v>
      </c>
      <c r="M163" s="144"/>
      <c r="O163" s="145"/>
      <c r="P163" s="132"/>
    </row>
    <row r="164" spans="1:16">
      <c r="A164" s="156" t="s">
        <v>295</v>
      </c>
      <c r="B164" s="157" t="s">
        <v>1632</v>
      </c>
      <c r="C164" s="158">
        <v>3.91</v>
      </c>
      <c r="D164" s="159">
        <v>0.55764251799999998</v>
      </c>
      <c r="E164" s="160">
        <v>0.83264879026423755</v>
      </c>
      <c r="F164" s="161">
        <v>1</v>
      </c>
      <c r="G164" s="139">
        <v>0.83260000000000001</v>
      </c>
      <c r="H164" s="140">
        <v>4516.8550000000005</v>
      </c>
      <c r="I164" s="162" t="s">
        <v>18</v>
      </c>
      <c r="J164" s="162" t="s">
        <v>17</v>
      </c>
      <c r="K164" s="163" t="s">
        <v>159</v>
      </c>
      <c r="L164" s="164" t="s">
        <v>165</v>
      </c>
      <c r="M164" s="144"/>
      <c r="O164" s="145"/>
      <c r="P164" s="132"/>
    </row>
    <row r="165" spans="1:16">
      <c r="A165" s="133" t="s">
        <v>296</v>
      </c>
      <c r="B165" s="134" t="s">
        <v>1632</v>
      </c>
      <c r="C165" s="135">
        <v>6.77</v>
      </c>
      <c r="D165" s="136">
        <v>0.71124581899999995</v>
      </c>
      <c r="E165" s="137">
        <v>1.0620028990882056</v>
      </c>
      <c r="F165" s="138">
        <v>1</v>
      </c>
      <c r="G165" s="139">
        <v>1.0620000000000001</v>
      </c>
      <c r="H165" s="140">
        <v>5761.35</v>
      </c>
      <c r="I165" s="141" t="s">
        <v>18</v>
      </c>
      <c r="J165" s="141" t="s">
        <v>17</v>
      </c>
      <c r="K165" s="142" t="s">
        <v>159</v>
      </c>
      <c r="L165" s="143" t="s">
        <v>165</v>
      </c>
      <c r="M165" s="144"/>
      <c r="O165" s="145"/>
      <c r="P165" s="132"/>
    </row>
    <row r="166" spans="1:16">
      <c r="A166" s="133" t="s">
        <v>297</v>
      </c>
      <c r="B166" s="134" t="s">
        <v>1632</v>
      </c>
      <c r="C166" s="135">
        <v>7.43</v>
      </c>
      <c r="D166" s="136">
        <v>0.908094191</v>
      </c>
      <c r="E166" s="137">
        <v>1.355928762917844</v>
      </c>
      <c r="F166" s="138">
        <v>1</v>
      </c>
      <c r="G166" s="139">
        <v>1.3559000000000001</v>
      </c>
      <c r="H166" s="140">
        <v>7355.7575000000006</v>
      </c>
      <c r="I166" s="141" t="s">
        <v>18</v>
      </c>
      <c r="J166" s="141" t="s">
        <v>17</v>
      </c>
      <c r="K166" s="142" t="s">
        <v>159</v>
      </c>
      <c r="L166" s="143" t="s">
        <v>165</v>
      </c>
      <c r="M166" s="144"/>
      <c r="O166" s="145"/>
      <c r="P166" s="132"/>
    </row>
    <row r="167" spans="1:16">
      <c r="A167" s="146" t="s">
        <v>298</v>
      </c>
      <c r="B167" s="147" t="s">
        <v>1632</v>
      </c>
      <c r="C167" s="148">
        <v>7.47</v>
      </c>
      <c r="D167" s="149">
        <v>1.515086948</v>
      </c>
      <c r="E167" s="150">
        <v>2.2622652930444875</v>
      </c>
      <c r="F167" s="151">
        <v>1</v>
      </c>
      <c r="G167" s="150">
        <v>2.2623000000000002</v>
      </c>
      <c r="H167" s="152">
        <v>12272.977500000001</v>
      </c>
      <c r="I167" s="153" t="s">
        <v>18</v>
      </c>
      <c r="J167" s="153" t="s">
        <v>17</v>
      </c>
      <c r="K167" s="154" t="s">
        <v>159</v>
      </c>
      <c r="L167" s="155" t="s">
        <v>165</v>
      </c>
      <c r="M167" s="144"/>
      <c r="O167" s="145"/>
      <c r="P167" s="132"/>
    </row>
    <row r="168" spans="1:16">
      <c r="A168" s="156" t="s">
        <v>299</v>
      </c>
      <c r="B168" s="157" t="s">
        <v>1633</v>
      </c>
      <c r="C168" s="158">
        <v>2.64</v>
      </c>
      <c r="D168" s="159">
        <v>0.73845348</v>
      </c>
      <c r="E168" s="160">
        <v>1.1026282554523872</v>
      </c>
      <c r="F168" s="161">
        <v>1</v>
      </c>
      <c r="G168" s="139">
        <v>1.1026</v>
      </c>
      <c r="H168" s="140">
        <v>5981.6050000000005</v>
      </c>
      <c r="I168" s="162" t="s">
        <v>18</v>
      </c>
      <c r="J168" s="162" t="s">
        <v>17</v>
      </c>
      <c r="K168" s="163" t="s">
        <v>159</v>
      </c>
      <c r="L168" s="164" t="s">
        <v>165</v>
      </c>
      <c r="M168" s="144"/>
      <c r="O168" s="145"/>
      <c r="P168" s="132"/>
    </row>
    <row r="169" spans="1:16">
      <c r="A169" s="133" t="s">
        <v>300</v>
      </c>
      <c r="B169" s="134" t="s">
        <v>1633</v>
      </c>
      <c r="C169" s="135">
        <v>3.92</v>
      </c>
      <c r="D169" s="136">
        <v>0.93160425700000005</v>
      </c>
      <c r="E169" s="137">
        <v>1.3910330230523491</v>
      </c>
      <c r="F169" s="138">
        <v>1</v>
      </c>
      <c r="G169" s="139">
        <v>1.391</v>
      </c>
      <c r="H169" s="140">
        <v>7546.1750000000002</v>
      </c>
      <c r="I169" s="141" t="s">
        <v>18</v>
      </c>
      <c r="J169" s="141" t="s">
        <v>17</v>
      </c>
      <c r="K169" s="142" t="s">
        <v>159</v>
      </c>
      <c r="L169" s="143" t="s">
        <v>165</v>
      </c>
      <c r="M169" s="144"/>
      <c r="O169" s="145"/>
      <c r="P169" s="132"/>
    </row>
    <row r="170" spans="1:16">
      <c r="A170" s="133" t="s">
        <v>301</v>
      </c>
      <c r="B170" s="134" t="s">
        <v>1633</v>
      </c>
      <c r="C170" s="135">
        <v>8.34</v>
      </c>
      <c r="D170" s="136">
        <v>1.391055524</v>
      </c>
      <c r="E170" s="137">
        <v>2.0770666903289916</v>
      </c>
      <c r="F170" s="138">
        <v>1</v>
      </c>
      <c r="G170" s="139">
        <v>2.0771000000000002</v>
      </c>
      <c r="H170" s="140">
        <v>11268.267500000002</v>
      </c>
      <c r="I170" s="141" t="s">
        <v>18</v>
      </c>
      <c r="J170" s="141" t="s">
        <v>17</v>
      </c>
      <c r="K170" s="142" t="s">
        <v>159</v>
      </c>
      <c r="L170" s="143" t="s">
        <v>165</v>
      </c>
      <c r="M170" s="144"/>
      <c r="O170" s="145"/>
      <c r="P170" s="132"/>
    </row>
    <row r="171" spans="1:16">
      <c r="A171" s="146" t="s">
        <v>302</v>
      </c>
      <c r="B171" s="147" t="s">
        <v>1633</v>
      </c>
      <c r="C171" s="148">
        <v>19.34</v>
      </c>
      <c r="D171" s="149">
        <v>2.8832347139999999</v>
      </c>
      <c r="E171" s="150">
        <v>4.3051270646833188</v>
      </c>
      <c r="F171" s="151">
        <v>1</v>
      </c>
      <c r="G171" s="150">
        <v>4.3051000000000004</v>
      </c>
      <c r="H171" s="152">
        <v>23355.167500000003</v>
      </c>
      <c r="I171" s="153" t="s">
        <v>18</v>
      </c>
      <c r="J171" s="153" t="s">
        <v>17</v>
      </c>
      <c r="K171" s="154" t="s">
        <v>159</v>
      </c>
      <c r="L171" s="155" t="s">
        <v>165</v>
      </c>
      <c r="M171" s="144"/>
      <c r="O171" s="145"/>
      <c r="P171" s="132"/>
    </row>
    <row r="172" spans="1:16">
      <c r="A172" s="156" t="s">
        <v>303</v>
      </c>
      <c r="B172" s="157" t="s">
        <v>1634</v>
      </c>
      <c r="C172" s="158">
        <v>2.5499999999999998</v>
      </c>
      <c r="D172" s="159">
        <v>0.40865779000000002</v>
      </c>
      <c r="E172" s="160">
        <v>0.61019094400466223</v>
      </c>
      <c r="F172" s="161">
        <v>1</v>
      </c>
      <c r="G172" s="139">
        <v>0.61019999999999996</v>
      </c>
      <c r="H172" s="140">
        <v>3310.3349999999996</v>
      </c>
      <c r="I172" s="162" t="s">
        <v>18</v>
      </c>
      <c r="J172" s="162" t="s">
        <v>17</v>
      </c>
      <c r="K172" s="163" t="s">
        <v>159</v>
      </c>
      <c r="L172" s="164" t="s">
        <v>165</v>
      </c>
      <c r="M172" s="144"/>
      <c r="O172" s="145"/>
      <c r="P172" s="132"/>
    </row>
    <row r="173" spans="1:16">
      <c r="A173" s="133" t="s">
        <v>304</v>
      </c>
      <c r="B173" s="134" t="s">
        <v>1634</v>
      </c>
      <c r="C173" s="135">
        <v>3.37</v>
      </c>
      <c r="D173" s="136">
        <v>0.51865976400000002</v>
      </c>
      <c r="E173" s="137">
        <v>0.77444135106881318</v>
      </c>
      <c r="F173" s="138">
        <v>1</v>
      </c>
      <c r="G173" s="139">
        <v>0.77439999999999998</v>
      </c>
      <c r="H173" s="140">
        <v>4201.12</v>
      </c>
      <c r="I173" s="141" t="s">
        <v>18</v>
      </c>
      <c r="J173" s="141" t="s">
        <v>17</v>
      </c>
      <c r="K173" s="142" t="s">
        <v>159</v>
      </c>
      <c r="L173" s="143" t="s">
        <v>165</v>
      </c>
      <c r="M173" s="144"/>
      <c r="O173" s="145"/>
      <c r="P173" s="132"/>
    </row>
    <row r="174" spans="1:16">
      <c r="A174" s="133" t="s">
        <v>305</v>
      </c>
      <c r="B174" s="134" t="s">
        <v>1634</v>
      </c>
      <c r="C174" s="135">
        <v>5.44</v>
      </c>
      <c r="D174" s="136">
        <v>0.741346485</v>
      </c>
      <c r="E174" s="137">
        <v>1.1069479711048409</v>
      </c>
      <c r="F174" s="138">
        <v>1</v>
      </c>
      <c r="G174" s="139">
        <v>1.1069</v>
      </c>
      <c r="H174" s="140">
        <v>6004.9324999999999</v>
      </c>
      <c r="I174" s="141" t="s">
        <v>18</v>
      </c>
      <c r="J174" s="141" t="s">
        <v>17</v>
      </c>
      <c r="K174" s="142" t="s">
        <v>159</v>
      </c>
      <c r="L174" s="143" t="s">
        <v>165</v>
      </c>
      <c r="M174" s="144"/>
      <c r="O174" s="145"/>
      <c r="P174" s="132"/>
    </row>
    <row r="175" spans="1:16">
      <c r="A175" s="146" t="s">
        <v>306</v>
      </c>
      <c r="B175" s="147" t="s">
        <v>1634</v>
      </c>
      <c r="C175" s="148">
        <v>12.46</v>
      </c>
      <c r="D175" s="149">
        <v>1.44723209</v>
      </c>
      <c r="E175" s="150">
        <v>2.1609472198999078</v>
      </c>
      <c r="F175" s="151">
        <v>1</v>
      </c>
      <c r="G175" s="150">
        <v>2.1608999999999998</v>
      </c>
      <c r="H175" s="152">
        <v>11722.8825</v>
      </c>
      <c r="I175" s="153" t="s">
        <v>18</v>
      </c>
      <c r="J175" s="153" t="s">
        <v>17</v>
      </c>
      <c r="K175" s="154" t="s">
        <v>159</v>
      </c>
      <c r="L175" s="155" t="s">
        <v>165</v>
      </c>
      <c r="M175" s="144"/>
      <c r="O175" s="145"/>
      <c r="P175" s="132"/>
    </row>
    <row r="176" spans="1:16">
      <c r="A176" s="156" t="s">
        <v>307</v>
      </c>
      <c r="B176" s="157" t="s">
        <v>1635</v>
      </c>
      <c r="C176" s="158">
        <v>2.57</v>
      </c>
      <c r="D176" s="159">
        <v>1.3592632549999999</v>
      </c>
      <c r="E176" s="160">
        <v>2.029595786536456</v>
      </c>
      <c r="F176" s="161">
        <v>1</v>
      </c>
      <c r="G176" s="139">
        <v>2.0295999999999998</v>
      </c>
      <c r="H176" s="140">
        <v>11010.58</v>
      </c>
      <c r="I176" s="162" t="s">
        <v>18</v>
      </c>
      <c r="J176" s="162" t="s">
        <v>17</v>
      </c>
      <c r="K176" s="163" t="s">
        <v>159</v>
      </c>
      <c r="L176" s="164" t="s">
        <v>165</v>
      </c>
      <c r="M176" s="144"/>
      <c r="O176" s="145"/>
      <c r="P176" s="132"/>
    </row>
    <row r="177" spans="1:16">
      <c r="A177" s="133" t="s">
        <v>308</v>
      </c>
      <c r="B177" s="134" t="s">
        <v>1635</v>
      </c>
      <c r="C177" s="135">
        <v>4.0999999999999996</v>
      </c>
      <c r="D177" s="136">
        <v>1.7550245200000001</v>
      </c>
      <c r="E177" s="137">
        <v>2.6205301717364282</v>
      </c>
      <c r="F177" s="138">
        <v>1</v>
      </c>
      <c r="G177" s="139">
        <v>2.6204999999999998</v>
      </c>
      <c r="H177" s="140">
        <v>14216.2125</v>
      </c>
      <c r="I177" s="141" t="s">
        <v>18</v>
      </c>
      <c r="J177" s="141" t="s">
        <v>17</v>
      </c>
      <c r="K177" s="142" t="s">
        <v>159</v>
      </c>
      <c r="L177" s="143" t="s">
        <v>165</v>
      </c>
      <c r="M177" s="144"/>
      <c r="O177" s="145"/>
      <c r="P177" s="132"/>
    </row>
    <row r="178" spans="1:16">
      <c r="A178" s="133" t="s">
        <v>309</v>
      </c>
      <c r="B178" s="134" t="s">
        <v>1635</v>
      </c>
      <c r="C178" s="135">
        <v>8.58</v>
      </c>
      <c r="D178" s="136">
        <v>2.875316711</v>
      </c>
      <c r="E178" s="137">
        <v>4.2933042294323345</v>
      </c>
      <c r="F178" s="138">
        <v>1</v>
      </c>
      <c r="G178" s="139">
        <v>4.2933000000000003</v>
      </c>
      <c r="H178" s="140">
        <v>23291.1525</v>
      </c>
      <c r="I178" s="141" t="s">
        <v>18</v>
      </c>
      <c r="J178" s="141" t="s">
        <v>17</v>
      </c>
      <c r="K178" s="142" t="s">
        <v>159</v>
      </c>
      <c r="L178" s="143" t="s">
        <v>165</v>
      </c>
      <c r="M178" s="144"/>
      <c r="O178" s="145"/>
      <c r="P178" s="132"/>
    </row>
    <row r="179" spans="1:16">
      <c r="A179" s="146" t="s">
        <v>310</v>
      </c>
      <c r="B179" s="147" t="s">
        <v>1635</v>
      </c>
      <c r="C179" s="148">
        <v>20.32</v>
      </c>
      <c r="D179" s="149">
        <v>4.7950437319999999</v>
      </c>
      <c r="E179" s="150">
        <v>7.15976137729497</v>
      </c>
      <c r="F179" s="151">
        <v>1</v>
      </c>
      <c r="G179" s="150">
        <v>7.1597999999999997</v>
      </c>
      <c r="H179" s="152">
        <v>38841.915000000001</v>
      </c>
      <c r="I179" s="153" t="s">
        <v>18</v>
      </c>
      <c r="J179" s="153" t="s">
        <v>17</v>
      </c>
      <c r="K179" s="154" t="s">
        <v>159</v>
      </c>
      <c r="L179" s="155" t="s">
        <v>165</v>
      </c>
      <c r="M179" s="144"/>
      <c r="O179" s="145"/>
      <c r="P179" s="132"/>
    </row>
    <row r="180" spans="1:16">
      <c r="A180" s="156" t="s">
        <v>311</v>
      </c>
      <c r="B180" s="157" t="s">
        <v>1636</v>
      </c>
      <c r="C180" s="158">
        <v>2.97</v>
      </c>
      <c r="D180" s="159">
        <v>0.97840931799999997</v>
      </c>
      <c r="E180" s="160">
        <v>1.4609204081815685</v>
      </c>
      <c r="F180" s="161">
        <v>1</v>
      </c>
      <c r="G180" s="139">
        <v>1.4609000000000001</v>
      </c>
      <c r="H180" s="140">
        <v>7925.3825000000006</v>
      </c>
      <c r="I180" s="162" t="s">
        <v>18</v>
      </c>
      <c r="J180" s="162" t="s">
        <v>17</v>
      </c>
      <c r="K180" s="163" t="s">
        <v>159</v>
      </c>
      <c r="L180" s="164" t="s">
        <v>165</v>
      </c>
      <c r="M180" s="144"/>
      <c r="O180" s="145"/>
      <c r="P180" s="132"/>
    </row>
    <row r="181" spans="1:16">
      <c r="A181" s="133" t="s">
        <v>312</v>
      </c>
      <c r="B181" s="134" t="s">
        <v>1636</v>
      </c>
      <c r="C181" s="135">
        <v>5.34</v>
      </c>
      <c r="D181" s="136">
        <v>1.5608691729999999</v>
      </c>
      <c r="E181" s="137">
        <v>2.3306254216777478</v>
      </c>
      <c r="F181" s="138">
        <v>1</v>
      </c>
      <c r="G181" s="139">
        <v>2.3306</v>
      </c>
      <c r="H181" s="140">
        <v>12643.504999999999</v>
      </c>
      <c r="I181" s="141" t="s">
        <v>18</v>
      </c>
      <c r="J181" s="141" t="s">
        <v>17</v>
      </c>
      <c r="K181" s="142" t="s">
        <v>159</v>
      </c>
      <c r="L181" s="143" t="s">
        <v>165</v>
      </c>
      <c r="M181" s="144"/>
      <c r="O181" s="145"/>
      <c r="P181" s="132"/>
    </row>
    <row r="182" spans="1:16">
      <c r="A182" s="133" t="s">
        <v>313</v>
      </c>
      <c r="B182" s="134" t="s">
        <v>1636</v>
      </c>
      <c r="C182" s="135">
        <v>10.89</v>
      </c>
      <c r="D182" s="136">
        <v>2.7530594719999999</v>
      </c>
      <c r="E182" s="137">
        <v>4.1107547665264299</v>
      </c>
      <c r="F182" s="138">
        <v>1</v>
      </c>
      <c r="G182" s="139">
        <v>4.1108000000000002</v>
      </c>
      <c r="H182" s="140">
        <v>22301.09</v>
      </c>
      <c r="I182" s="141" t="s">
        <v>18</v>
      </c>
      <c r="J182" s="141" t="s">
        <v>17</v>
      </c>
      <c r="K182" s="142" t="s">
        <v>159</v>
      </c>
      <c r="L182" s="143" t="s">
        <v>165</v>
      </c>
      <c r="M182" s="144"/>
      <c r="O182" s="145"/>
      <c r="P182" s="132"/>
    </row>
    <row r="183" spans="1:16">
      <c r="A183" s="146" t="s">
        <v>314</v>
      </c>
      <c r="B183" s="147" t="s">
        <v>1636</v>
      </c>
      <c r="C183" s="148">
        <v>21.53</v>
      </c>
      <c r="D183" s="149">
        <v>5.2123605230000001</v>
      </c>
      <c r="E183" s="150">
        <v>7.7828815841783046</v>
      </c>
      <c r="F183" s="151">
        <v>1</v>
      </c>
      <c r="G183" s="150">
        <v>7.7828999999999997</v>
      </c>
      <c r="H183" s="152">
        <v>42222.232499999998</v>
      </c>
      <c r="I183" s="153" t="s">
        <v>18</v>
      </c>
      <c r="J183" s="153" t="s">
        <v>17</v>
      </c>
      <c r="K183" s="154" t="s">
        <v>159</v>
      </c>
      <c r="L183" s="155" t="s">
        <v>165</v>
      </c>
      <c r="M183" s="144"/>
      <c r="O183" s="145"/>
      <c r="P183" s="132"/>
    </row>
    <row r="184" spans="1:16">
      <c r="A184" s="156" t="s">
        <v>315</v>
      </c>
      <c r="B184" s="157" t="s">
        <v>1637</v>
      </c>
      <c r="C184" s="158">
        <v>1.92</v>
      </c>
      <c r="D184" s="159">
        <v>1.0000128290000001</v>
      </c>
      <c r="E184" s="160">
        <v>1.4931778790862715</v>
      </c>
      <c r="F184" s="161">
        <v>1</v>
      </c>
      <c r="G184" s="139">
        <v>1.4932000000000001</v>
      </c>
      <c r="H184" s="140">
        <v>8100.6100000000006</v>
      </c>
      <c r="I184" s="162" t="s">
        <v>18</v>
      </c>
      <c r="J184" s="162" t="s">
        <v>17</v>
      </c>
      <c r="K184" s="163" t="s">
        <v>159</v>
      </c>
      <c r="L184" s="164" t="s">
        <v>165</v>
      </c>
      <c r="M184" s="144"/>
      <c r="O184" s="145"/>
      <c r="P184" s="132"/>
    </row>
    <row r="185" spans="1:16">
      <c r="A185" s="133" t="s">
        <v>316</v>
      </c>
      <c r="B185" s="134" t="s">
        <v>1637</v>
      </c>
      <c r="C185" s="135">
        <v>3.44</v>
      </c>
      <c r="D185" s="136">
        <v>1.342834702</v>
      </c>
      <c r="E185" s="137">
        <v>2.0050653493124391</v>
      </c>
      <c r="F185" s="138">
        <v>1</v>
      </c>
      <c r="G185" s="139">
        <v>2.0051000000000001</v>
      </c>
      <c r="H185" s="140">
        <v>10877.667500000001</v>
      </c>
      <c r="I185" s="141" t="s">
        <v>18</v>
      </c>
      <c r="J185" s="141" t="s">
        <v>17</v>
      </c>
      <c r="K185" s="142" t="s">
        <v>159</v>
      </c>
      <c r="L185" s="143" t="s">
        <v>165</v>
      </c>
      <c r="M185" s="144"/>
      <c r="O185" s="145"/>
      <c r="P185" s="132"/>
    </row>
    <row r="186" spans="1:16">
      <c r="A186" s="133" t="s">
        <v>317</v>
      </c>
      <c r="B186" s="134" t="s">
        <v>1637</v>
      </c>
      <c r="C186" s="135">
        <v>7.64</v>
      </c>
      <c r="D186" s="136">
        <v>2.1085548940000001</v>
      </c>
      <c r="E186" s="137">
        <v>3.1484071336447803</v>
      </c>
      <c r="F186" s="138">
        <v>1</v>
      </c>
      <c r="G186" s="139">
        <v>3.1484000000000001</v>
      </c>
      <c r="H186" s="140">
        <v>17080.07</v>
      </c>
      <c r="I186" s="141" t="s">
        <v>18</v>
      </c>
      <c r="J186" s="141" t="s">
        <v>17</v>
      </c>
      <c r="K186" s="142" t="s">
        <v>159</v>
      </c>
      <c r="L186" s="143" t="s">
        <v>165</v>
      </c>
      <c r="M186" s="144"/>
      <c r="O186" s="145"/>
      <c r="P186" s="132"/>
    </row>
    <row r="187" spans="1:16">
      <c r="A187" s="146" t="s">
        <v>318</v>
      </c>
      <c r="B187" s="147" t="s">
        <v>1637</v>
      </c>
      <c r="C187" s="148">
        <v>18.079999999999998</v>
      </c>
      <c r="D187" s="149">
        <v>4.5848749360000003</v>
      </c>
      <c r="E187" s="150">
        <v>6.8459460061709718</v>
      </c>
      <c r="F187" s="151">
        <v>1</v>
      </c>
      <c r="G187" s="150">
        <v>6.8459000000000003</v>
      </c>
      <c r="H187" s="152">
        <v>37139.0075</v>
      </c>
      <c r="I187" s="153" t="s">
        <v>18</v>
      </c>
      <c r="J187" s="153" t="s">
        <v>17</v>
      </c>
      <c r="K187" s="154" t="s">
        <v>159</v>
      </c>
      <c r="L187" s="155" t="s">
        <v>165</v>
      </c>
      <c r="M187" s="144"/>
      <c r="O187" s="145"/>
      <c r="P187" s="132"/>
    </row>
    <row r="188" spans="1:16">
      <c r="A188" s="156" t="s">
        <v>319</v>
      </c>
      <c r="B188" s="157" t="s">
        <v>1638</v>
      </c>
      <c r="C188" s="158">
        <v>1.64</v>
      </c>
      <c r="D188" s="159">
        <v>0.684746097</v>
      </c>
      <c r="E188" s="160">
        <v>1.022434608017476</v>
      </c>
      <c r="F188" s="161">
        <v>1</v>
      </c>
      <c r="G188" s="139">
        <v>1.0224</v>
      </c>
      <c r="H188" s="140">
        <v>5546.5199999999995</v>
      </c>
      <c r="I188" s="162" t="s">
        <v>18</v>
      </c>
      <c r="J188" s="162" t="s">
        <v>17</v>
      </c>
      <c r="K188" s="163" t="s">
        <v>159</v>
      </c>
      <c r="L188" s="164" t="s">
        <v>165</v>
      </c>
      <c r="M188" s="144"/>
      <c r="O188" s="145"/>
      <c r="P188" s="132"/>
    </row>
    <row r="189" spans="1:16">
      <c r="A189" s="133" t="s">
        <v>320</v>
      </c>
      <c r="B189" s="134" t="s">
        <v>1638</v>
      </c>
      <c r="C189" s="135">
        <v>2.2000000000000002</v>
      </c>
      <c r="D189" s="136">
        <v>0.77933275199999996</v>
      </c>
      <c r="E189" s="137">
        <v>1.1636674970435075</v>
      </c>
      <c r="F189" s="138">
        <v>1</v>
      </c>
      <c r="G189" s="139">
        <v>1.1637</v>
      </c>
      <c r="H189" s="140">
        <v>6313.0725000000002</v>
      </c>
      <c r="I189" s="141" t="s">
        <v>18</v>
      </c>
      <c r="J189" s="141" t="s">
        <v>17</v>
      </c>
      <c r="K189" s="142" t="s">
        <v>159</v>
      </c>
      <c r="L189" s="143" t="s">
        <v>165</v>
      </c>
      <c r="M189" s="144"/>
      <c r="O189" s="145"/>
      <c r="P189" s="132"/>
    </row>
    <row r="190" spans="1:16">
      <c r="A190" s="133" t="s">
        <v>321</v>
      </c>
      <c r="B190" s="134" t="s">
        <v>1638</v>
      </c>
      <c r="C190" s="135">
        <v>3.84</v>
      </c>
      <c r="D190" s="136">
        <v>1.1665291820000001</v>
      </c>
      <c r="E190" s="137">
        <v>1.7418132241491506</v>
      </c>
      <c r="F190" s="138">
        <v>1</v>
      </c>
      <c r="G190" s="139">
        <v>1.7418</v>
      </c>
      <c r="H190" s="140">
        <v>9449.2649999999994</v>
      </c>
      <c r="I190" s="141" t="s">
        <v>18</v>
      </c>
      <c r="J190" s="141" t="s">
        <v>17</v>
      </c>
      <c r="K190" s="142" t="s">
        <v>159</v>
      </c>
      <c r="L190" s="143" t="s">
        <v>165</v>
      </c>
      <c r="M190" s="144"/>
      <c r="O190" s="145"/>
      <c r="P190" s="132"/>
    </row>
    <row r="191" spans="1:16">
      <c r="A191" s="146" t="s">
        <v>322</v>
      </c>
      <c r="B191" s="147" t="s">
        <v>1638</v>
      </c>
      <c r="C191" s="148">
        <v>11.42</v>
      </c>
      <c r="D191" s="149">
        <v>2.0314154750000002</v>
      </c>
      <c r="E191" s="150">
        <v>3.0332257372505476</v>
      </c>
      <c r="F191" s="151">
        <v>1</v>
      </c>
      <c r="G191" s="150">
        <v>3.0331999999999999</v>
      </c>
      <c r="H191" s="152">
        <v>16455.11</v>
      </c>
      <c r="I191" s="153" t="s">
        <v>18</v>
      </c>
      <c r="J191" s="153" t="s">
        <v>17</v>
      </c>
      <c r="K191" s="154" t="s">
        <v>159</v>
      </c>
      <c r="L191" s="155" t="s">
        <v>165</v>
      </c>
      <c r="M191" s="144"/>
      <c r="O191" s="145"/>
      <c r="P191" s="132"/>
    </row>
    <row r="192" spans="1:16">
      <c r="A192" s="156" t="s">
        <v>323</v>
      </c>
      <c r="B192" s="157" t="s">
        <v>1639</v>
      </c>
      <c r="C192" s="158">
        <v>1.67</v>
      </c>
      <c r="D192" s="159">
        <v>0.440428496</v>
      </c>
      <c r="E192" s="160">
        <v>0.65762965081564606</v>
      </c>
      <c r="F192" s="161">
        <v>1</v>
      </c>
      <c r="G192" s="139">
        <v>0.65759999999999996</v>
      </c>
      <c r="H192" s="140">
        <v>3567.48</v>
      </c>
      <c r="I192" s="162" t="s">
        <v>18</v>
      </c>
      <c r="J192" s="162" t="s">
        <v>17</v>
      </c>
      <c r="K192" s="163" t="s">
        <v>159</v>
      </c>
      <c r="L192" s="164" t="s">
        <v>165</v>
      </c>
      <c r="M192" s="144"/>
      <c r="O192" s="145"/>
      <c r="P192" s="132"/>
    </row>
    <row r="193" spans="1:16">
      <c r="A193" s="133" t="s">
        <v>324</v>
      </c>
      <c r="B193" s="134" t="s">
        <v>1639</v>
      </c>
      <c r="C193" s="135">
        <v>2.52</v>
      </c>
      <c r="D193" s="136">
        <v>0.61451178500000003</v>
      </c>
      <c r="E193" s="137">
        <v>0.91756363237597904</v>
      </c>
      <c r="F193" s="138">
        <v>1</v>
      </c>
      <c r="G193" s="139">
        <v>0.91759999999999997</v>
      </c>
      <c r="H193" s="140">
        <v>4977.9799999999996</v>
      </c>
      <c r="I193" s="141" t="s">
        <v>18</v>
      </c>
      <c r="J193" s="141" t="s">
        <v>17</v>
      </c>
      <c r="K193" s="142" t="s">
        <v>159</v>
      </c>
      <c r="L193" s="143" t="s">
        <v>165</v>
      </c>
      <c r="M193" s="144"/>
      <c r="O193" s="145"/>
      <c r="P193" s="132"/>
    </row>
    <row r="194" spans="1:16">
      <c r="A194" s="133" t="s">
        <v>325</v>
      </c>
      <c r="B194" s="134" t="s">
        <v>1639</v>
      </c>
      <c r="C194" s="135">
        <v>4.5</v>
      </c>
      <c r="D194" s="136">
        <v>0.98642580000000002</v>
      </c>
      <c r="E194" s="137">
        <v>1.4728902882104711</v>
      </c>
      <c r="F194" s="138">
        <v>1</v>
      </c>
      <c r="G194" s="139">
        <v>1.4729000000000001</v>
      </c>
      <c r="H194" s="140">
        <v>7990.482500000001</v>
      </c>
      <c r="I194" s="141" t="s">
        <v>18</v>
      </c>
      <c r="J194" s="141" t="s">
        <v>17</v>
      </c>
      <c r="K194" s="142" t="s">
        <v>159</v>
      </c>
      <c r="L194" s="143" t="s">
        <v>165</v>
      </c>
      <c r="M194" s="144"/>
      <c r="O194" s="145"/>
      <c r="P194" s="132"/>
    </row>
    <row r="195" spans="1:16">
      <c r="A195" s="146" t="s">
        <v>326</v>
      </c>
      <c r="B195" s="147" t="s">
        <v>1639</v>
      </c>
      <c r="C195" s="148">
        <v>10.98</v>
      </c>
      <c r="D195" s="149">
        <v>2.304636189</v>
      </c>
      <c r="E195" s="150">
        <v>3.4411876297603849</v>
      </c>
      <c r="F195" s="151">
        <v>1</v>
      </c>
      <c r="G195" s="150">
        <v>3.4411999999999998</v>
      </c>
      <c r="H195" s="152">
        <v>18668.509999999998</v>
      </c>
      <c r="I195" s="153" t="s">
        <v>18</v>
      </c>
      <c r="J195" s="153" t="s">
        <v>17</v>
      </c>
      <c r="K195" s="154" t="s">
        <v>159</v>
      </c>
      <c r="L195" s="155" t="s">
        <v>165</v>
      </c>
      <c r="M195" s="144"/>
      <c r="O195" s="145"/>
      <c r="P195" s="132"/>
    </row>
    <row r="196" spans="1:16">
      <c r="A196" s="156" t="s">
        <v>327</v>
      </c>
      <c r="B196" s="157" t="s">
        <v>1640</v>
      </c>
      <c r="C196" s="158">
        <v>2.67</v>
      </c>
      <c r="D196" s="159">
        <v>0.74419872899999995</v>
      </c>
      <c r="E196" s="160">
        <v>1.1112068241145723</v>
      </c>
      <c r="F196" s="161">
        <v>1</v>
      </c>
      <c r="G196" s="139">
        <v>1.1112</v>
      </c>
      <c r="H196" s="140">
        <v>6028.26</v>
      </c>
      <c r="I196" s="162" t="s">
        <v>18</v>
      </c>
      <c r="J196" s="162" t="s">
        <v>17</v>
      </c>
      <c r="K196" s="163" t="s">
        <v>159</v>
      </c>
      <c r="L196" s="164" t="s">
        <v>165</v>
      </c>
      <c r="M196" s="144"/>
      <c r="O196" s="145"/>
      <c r="P196" s="132"/>
    </row>
    <row r="197" spans="1:16">
      <c r="A197" s="133" t="s">
        <v>328</v>
      </c>
      <c r="B197" s="134" t="s">
        <v>1640</v>
      </c>
      <c r="C197" s="135">
        <v>4.1500000000000004</v>
      </c>
      <c r="D197" s="136">
        <v>0.95286964200000002</v>
      </c>
      <c r="E197" s="137">
        <v>1.4227856181705592</v>
      </c>
      <c r="F197" s="138">
        <v>1</v>
      </c>
      <c r="G197" s="139">
        <v>1.4228000000000001</v>
      </c>
      <c r="H197" s="140">
        <v>7718.6900000000005</v>
      </c>
      <c r="I197" s="141" t="s">
        <v>18</v>
      </c>
      <c r="J197" s="141" t="s">
        <v>17</v>
      </c>
      <c r="K197" s="142" t="s">
        <v>159</v>
      </c>
      <c r="L197" s="143" t="s">
        <v>165</v>
      </c>
      <c r="M197" s="144"/>
      <c r="O197" s="145"/>
      <c r="P197" s="132"/>
    </row>
    <row r="198" spans="1:16">
      <c r="A198" s="133" t="s">
        <v>329</v>
      </c>
      <c r="B198" s="134" t="s">
        <v>1640</v>
      </c>
      <c r="C198" s="135">
        <v>8.6300000000000008</v>
      </c>
      <c r="D198" s="136">
        <v>1.6036508780000001</v>
      </c>
      <c r="E198" s="137">
        <v>2.3945052976984127</v>
      </c>
      <c r="F198" s="138">
        <v>1</v>
      </c>
      <c r="G198" s="139">
        <v>2.3944999999999999</v>
      </c>
      <c r="H198" s="140">
        <v>12990.162499999999</v>
      </c>
      <c r="I198" s="141" t="s">
        <v>18</v>
      </c>
      <c r="J198" s="141" t="s">
        <v>17</v>
      </c>
      <c r="K198" s="142" t="s">
        <v>159</v>
      </c>
      <c r="L198" s="143" t="s">
        <v>165</v>
      </c>
      <c r="M198" s="144"/>
      <c r="O198" s="145"/>
      <c r="P198" s="132"/>
    </row>
    <row r="199" spans="1:16">
      <c r="A199" s="146" t="s">
        <v>330</v>
      </c>
      <c r="B199" s="147" t="s">
        <v>1640</v>
      </c>
      <c r="C199" s="148">
        <v>15.94</v>
      </c>
      <c r="D199" s="149">
        <v>2.8749716940000001</v>
      </c>
      <c r="E199" s="150">
        <v>4.2927890642890789</v>
      </c>
      <c r="F199" s="151">
        <v>1</v>
      </c>
      <c r="G199" s="150">
        <v>4.2927999999999997</v>
      </c>
      <c r="H199" s="152">
        <v>23288.44</v>
      </c>
      <c r="I199" s="153" t="s">
        <v>18</v>
      </c>
      <c r="J199" s="153" t="s">
        <v>17</v>
      </c>
      <c r="K199" s="154" t="s">
        <v>159</v>
      </c>
      <c r="L199" s="155" t="s">
        <v>165</v>
      </c>
      <c r="M199" s="144"/>
      <c r="O199" s="145"/>
      <c r="P199" s="132"/>
    </row>
    <row r="200" spans="1:16">
      <c r="A200" s="156" t="s">
        <v>331</v>
      </c>
      <c r="B200" s="157" t="s">
        <v>1641</v>
      </c>
      <c r="C200" s="158">
        <v>2.54</v>
      </c>
      <c r="D200" s="159">
        <v>0.58075449300000004</v>
      </c>
      <c r="E200" s="160">
        <v>0.86715863734940435</v>
      </c>
      <c r="F200" s="161">
        <v>1</v>
      </c>
      <c r="G200" s="139">
        <v>0.86719999999999997</v>
      </c>
      <c r="H200" s="140">
        <v>4704.5599999999995</v>
      </c>
      <c r="I200" s="162" t="s">
        <v>18</v>
      </c>
      <c r="J200" s="162" t="s">
        <v>17</v>
      </c>
      <c r="K200" s="163" t="s">
        <v>159</v>
      </c>
      <c r="L200" s="164" t="s">
        <v>165</v>
      </c>
      <c r="M200" s="144"/>
      <c r="O200" s="145"/>
      <c r="P200" s="132"/>
    </row>
    <row r="201" spans="1:16">
      <c r="A201" s="133" t="s">
        <v>332</v>
      </c>
      <c r="B201" s="134" t="s">
        <v>1641</v>
      </c>
      <c r="C201" s="135">
        <v>4.5199999999999996</v>
      </c>
      <c r="D201" s="136">
        <v>0.65327495700000004</v>
      </c>
      <c r="E201" s="137">
        <v>0.97544320079261226</v>
      </c>
      <c r="F201" s="138">
        <v>1</v>
      </c>
      <c r="G201" s="139">
        <v>0.97540000000000004</v>
      </c>
      <c r="H201" s="140">
        <v>5291.5450000000001</v>
      </c>
      <c r="I201" s="141" t="s">
        <v>18</v>
      </c>
      <c r="J201" s="141" t="s">
        <v>17</v>
      </c>
      <c r="K201" s="142" t="s">
        <v>159</v>
      </c>
      <c r="L201" s="143" t="s">
        <v>165</v>
      </c>
      <c r="M201" s="144"/>
      <c r="O201" s="145"/>
      <c r="P201" s="132"/>
    </row>
    <row r="202" spans="1:16">
      <c r="A202" s="133" t="s">
        <v>333</v>
      </c>
      <c r="B202" s="134" t="s">
        <v>1641</v>
      </c>
      <c r="C202" s="135">
        <v>7.24</v>
      </c>
      <c r="D202" s="136">
        <v>0.90453238400000002</v>
      </c>
      <c r="E202" s="137">
        <v>1.3506104197248943</v>
      </c>
      <c r="F202" s="138">
        <v>1</v>
      </c>
      <c r="G202" s="139">
        <v>1.3506</v>
      </c>
      <c r="H202" s="140">
        <v>7327.0050000000001</v>
      </c>
      <c r="I202" s="141" t="s">
        <v>18</v>
      </c>
      <c r="J202" s="141" t="s">
        <v>17</v>
      </c>
      <c r="K202" s="142" t="s">
        <v>159</v>
      </c>
      <c r="L202" s="143" t="s">
        <v>165</v>
      </c>
      <c r="M202" s="144"/>
      <c r="O202" s="145"/>
      <c r="P202" s="132"/>
    </row>
    <row r="203" spans="1:16">
      <c r="A203" s="146" t="s">
        <v>334</v>
      </c>
      <c r="B203" s="147" t="s">
        <v>1641</v>
      </c>
      <c r="C203" s="148">
        <v>11.71</v>
      </c>
      <c r="D203" s="149">
        <v>1.571409251</v>
      </c>
      <c r="E203" s="150">
        <v>2.3463634310882688</v>
      </c>
      <c r="F203" s="151">
        <v>1</v>
      </c>
      <c r="G203" s="150">
        <v>2.3464</v>
      </c>
      <c r="H203" s="152">
        <v>12729.22</v>
      </c>
      <c r="I203" s="153" t="s">
        <v>18</v>
      </c>
      <c r="J203" s="153" t="s">
        <v>17</v>
      </c>
      <c r="K203" s="154" t="s">
        <v>159</v>
      </c>
      <c r="L203" s="155" t="s">
        <v>165</v>
      </c>
      <c r="M203" s="144"/>
      <c r="O203" s="145"/>
      <c r="P203" s="132"/>
    </row>
    <row r="204" spans="1:16">
      <c r="A204" s="156" t="s">
        <v>335</v>
      </c>
      <c r="B204" s="157" t="s">
        <v>1642</v>
      </c>
      <c r="C204" s="158">
        <v>2.2000000000000002</v>
      </c>
      <c r="D204" s="159">
        <v>0.44791707200000003</v>
      </c>
      <c r="E204" s="160">
        <v>0.66881128339553808</v>
      </c>
      <c r="F204" s="161">
        <v>1</v>
      </c>
      <c r="G204" s="139">
        <v>0.66879999999999995</v>
      </c>
      <c r="H204" s="140">
        <v>3628.24</v>
      </c>
      <c r="I204" s="162" t="s">
        <v>18</v>
      </c>
      <c r="J204" s="162" t="s">
        <v>17</v>
      </c>
      <c r="K204" s="163" t="s">
        <v>159</v>
      </c>
      <c r="L204" s="164" t="s">
        <v>165</v>
      </c>
      <c r="M204" s="144"/>
      <c r="O204" s="145"/>
      <c r="P204" s="132"/>
    </row>
    <row r="205" spans="1:16">
      <c r="A205" s="133" t="s">
        <v>336</v>
      </c>
      <c r="B205" s="134" t="s">
        <v>1642</v>
      </c>
      <c r="C205" s="135">
        <v>2.64</v>
      </c>
      <c r="D205" s="136">
        <v>0.50514125700000001</v>
      </c>
      <c r="E205" s="137">
        <v>0.75425607441505449</v>
      </c>
      <c r="F205" s="138">
        <v>1</v>
      </c>
      <c r="G205" s="139">
        <v>0.75429999999999997</v>
      </c>
      <c r="H205" s="140">
        <v>4092.0774999999999</v>
      </c>
      <c r="I205" s="141" t="s">
        <v>18</v>
      </c>
      <c r="J205" s="141" t="s">
        <v>17</v>
      </c>
      <c r="K205" s="142" t="s">
        <v>159</v>
      </c>
      <c r="L205" s="143" t="s">
        <v>165</v>
      </c>
      <c r="M205" s="144"/>
      <c r="O205" s="145"/>
      <c r="P205" s="132"/>
    </row>
    <row r="206" spans="1:16">
      <c r="A206" s="133" t="s">
        <v>337</v>
      </c>
      <c r="B206" s="134" t="s">
        <v>1642</v>
      </c>
      <c r="C206" s="135">
        <v>3.9</v>
      </c>
      <c r="D206" s="136">
        <v>0.62621145899999997</v>
      </c>
      <c r="E206" s="137">
        <v>0.93503310266946538</v>
      </c>
      <c r="F206" s="138">
        <v>1</v>
      </c>
      <c r="G206" s="139">
        <v>0.93500000000000005</v>
      </c>
      <c r="H206" s="140">
        <v>5072.375</v>
      </c>
      <c r="I206" s="141" t="s">
        <v>18</v>
      </c>
      <c r="J206" s="141" t="s">
        <v>17</v>
      </c>
      <c r="K206" s="142" t="s">
        <v>159</v>
      </c>
      <c r="L206" s="143" t="s">
        <v>165</v>
      </c>
      <c r="M206" s="144"/>
      <c r="O206" s="145"/>
      <c r="P206" s="132"/>
    </row>
    <row r="207" spans="1:16">
      <c r="A207" s="146" t="s">
        <v>338</v>
      </c>
      <c r="B207" s="147" t="s">
        <v>1642</v>
      </c>
      <c r="C207" s="148">
        <v>6.29</v>
      </c>
      <c r="D207" s="149">
        <v>0.97490312499999998</v>
      </c>
      <c r="E207" s="150">
        <v>1.4556851055178595</v>
      </c>
      <c r="F207" s="151">
        <v>1</v>
      </c>
      <c r="G207" s="150">
        <v>1.4557</v>
      </c>
      <c r="H207" s="152">
        <v>7897.1724999999997</v>
      </c>
      <c r="I207" s="153" t="s">
        <v>18</v>
      </c>
      <c r="J207" s="153" t="s">
        <v>17</v>
      </c>
      <c r="K207" s="154" t="s">
        <v>159</v>
      </c>
      <c r="L207" s="155" t="s">
        <v>165</v>
      </c>
      <c r="M207" s="144"/>
      <c r="O207" s="145"/>
      <c r="P207" s="132"/>
    </row>
    <row r="208" spans="1:16">
      <c r="A208" s="156" t="s">
        <v>339</v>
      </c>
      <c r="B208" s="157" t="s">
        <v>1643</v>
      </c>
      <c r="C208" s="158">
        <v>1.87</v>
      </c>
      <c r="D208" s="159">
        <v>0.27370150300000001</v>
      </c>
      <c r="E208" s="160">
        <v>0.40867978679927991</v>
      </c>
      <c r="F208" s="161">
        <v>1</v>
      </c>
      <c r="G208" s="139">
        <v>0.40870000000000001</v>
      </c>
      <c r="H208" s="140">
        <v>2217.1975000000002</v>
      </c>
      <c r="I208" s="162" t="s">
        <v>18</v>
      </c>
      <c r="J208" s="162" t="s">
        <v>17</v>
      </c>
      <c r="K208" s="163" t="s">
        <v>340</v>
      </c>
      <c r="L208" s="164" t="s">
        <v>341</v>
      </c>
      <c r="M208" s="144"/>
      <c r="O208" s="145"/>
      <c r="P208" s="132"/>
    </row>
    <row r="209" spans="1:16">
      <c r="A209" s="133" t="s">
        <v>342</v>
      </c>
      <c r="B209" s="134" t="s">
        <v>1643</v>
      </c>
      <c r="C209" s="135">
        <v>2.65</v>
      </c>
      <c r="D209" s="136">
        <v>0.39004733699999999</v>
      </c>
      <c r="E209" s="137">
        <v>0.58240258376216103</v>
      </c>
      <c r="F209" s="138">
        <v>1</v>
      </c>
      <c r="G209" s="139">
        <v>0.58240000000000003</v>
      </c>
      <c r="H209" s="140">
        <v>3159.52</v>
      </c>
      <c r="I209" s="141" t="s">
        <v>18</v>
      </c>
      <c r="J209" s="141" t="s">
        <v>17</v>
      </c>
      <c r="K209" s="142" t="s">
        <v>340</v>
      </c>
      <c r="L209" s="143" t="s">
        <v>341</v>
      </c>
      <c r="M209" s="144"/>
      <c r="O209" s="145"/>
      <c r="P209" s="132"/>
    </row>
    <row r="210" spans="1:16">
      <c r="A210" s="133" t="s">
        <v>343</v>
      </c>
      <c r="B210" s="134" t="s">
        <v>1643</v>
      </c>
      <c r="C210" s="135">
        <v>3.96</v>
      </c>
      <c r="D210" s="136">
        <v>0.58223730600000001</v>
      </c>
      <c r="E210" s="137">
        <v>0.86937271251545556</v>
      </c>
      <c r="F210" s="138">
        <v>1</v>
      </c>
      <c r="G210" s="139">
        <v>0.86939999999999995</v>
      </c>
      <c r="H210" s="140">
        <v>4716.4949999999999</v>
      </c>
      <c r="I210" s="141" t="s">
        <v>18</v>
      </c>
      <c r="J210" s="141" t="s">
        <v>17</v>
      </c>
      <c r="K210" s="142" t="s">
        <v>340</v>
      </c>
      <c r="L210" s="143" t="s">
        <v>341</v>
      </c>
      <c r="M210" s="144"/>
      <c r="O210" s="145"/>
      <c r="P210" s="132"/>
    </row>
    <row r="211" spans="1:16">
      <c r="A211" s="146" t="s">
        <v>344</v>
      </c>
      <c r="B211" s="147" t="s">
        <v>1643</v>
      </c>
      <c r="C211" s="148">
        <v>7.24</v>
      </c>
      <c r="D211" s="149">
        <v>1.0738634309999999</v>
      </c>
      <c r="E211" s="150">
        <v>1.6034485496874424</v>
      </c>
      <c r="F211" s="151">
        <v>1</v>
      </c>
      <c r="G211" s="150">
        <v>1.6033999999999999</v>
      </c>
      <c r="H211" s="152">
        <v>8698.4449999999997</v>
      </c>
      <c r="I211" s="153" t="s">
        <v>18</v>
      </c>
      <c r="J211" s="153" t="s">
        <v>17</v>
      </c>
      <c r="K211" s="154" t="s">
        <v>340</v>
      </c>
      <c r="L211" s="155" t="s">
        <v>341</v>
      </c>
      <c r="M211" s="144"/>
      <c r="O211" s="145"/>
      <c r="P211" s="132"/>
    </row>
    <row r="212" spans="1:16">
      <c r="A212" s="156" t="s">
        <v>345</v>
      </c>
      <c r="B212" s="157" t="s">
        <v>1644</v>
      </c>
      <c r="C212" s="158">
        <v>2.2200000000000002</v>
      </c>
      <c r="D212" s="159">
        <v>0.33642260000000002</v>
      </c>
      <c r="E212" s="160">
        <v>0.50233233992310022</v>
      </c>
      <c r="F212" s="161">
        <v>1</v>
      </c>
      <c r="G212" s="139">
        <v>0.50229999999999997</v>
      </c>
      <c r="H212" s="140">
        <v>2724.9775</v>
      </c>
      <c r="I212" s="162" t="s">
        <v>18</v>
      </c>
      <c r="J212" s="162" t="s">
        <v>17</v>
      </c>
      <c r="K212" s="163" t="s">
        <v>159</v>
      </c>
      <c r="L212" s="164" t="s">
        <v>165</v>
      </c>
      <c r="M212" s="144"/>
      <c r="O212" s="145"/>
      <c r="P212" s="132"/>
    </row>
    <row r="213" spans="1:16">
      <c r="A213" s="133" t="s">
        <v>346</v>
      </c>
      <c r="B213" s="134" t="s">
        <v>1644</v>
      </c>
      <c r="C213" s="135">
        <v>3.04</v>
      </c>
      <c r="D213" s="136">
        <v>0.47281212299999997</v>
      </c>
      <c r="E213" s="137">
        <v>0.70598354596450608</v>
      </c>
      <c r="F213" s="138">
        <v>1</v>
      </c>
      <c r="G213" s="139">
        <v>0.70599999999999996</v>
      </c>
      <c r="H213" s="140">
        <v>3830.0499999999997</v>
      </c>
      <c r="I213" s="141" t="s">
        <v>18</v>
      </c>
      <c r="J213" s="141" t="s">
        <v>17</v>
      </c>
      <c r="K213" s="142" t="s">
        <v>159</v>
      </c>
      <c r="L213" s="143" t="s">
        <v>165</v>
      </c>
      <c r="M213" s="144"/>
      <c r="O213" s="145"/>
      <c r="P213" s="132"/>
    </row>
    <row r="214" spans="1:16">
      <c r="A214" s="133" t="s">
        <v>347</v>
      </c>
      <c r="B214" s="134" t="s">
        <v>1644</v>
      </c>
      <c r="C214" s="135">
        <v>4.4400000000000004</v>
      </c>
      <c r="D214" s="136">
        <v>0.72834009899999996</v>
      </c>
      <c r="E214" s="137">
        <v>1.0875273723896446</v>
      </c>
      <c r="F214" s="138">
        <v>1</v>
      </c>
      <c r="G214" s="139">
        <v>1.0874999999999999</v>
      </c>
      <c r="H214" s="140">
        <v>5899.6874999999991</v>
      </c>
      <c r="I214" s="141" t="s">
        <v>18</v>
      </c>
      <c r="J214" s="141" t="s">
        <v>17</v>
      </c>
      <c r="K214" s="142" t="s">
        <v>159</v>
      </c>
      <c r="L214" s="143" t="s">
        <v>165</v>
      </c>
      <c r="M214" s="144"/>
      <c r="O214" s="145"/>
      <c r="P214" s="132"/>
    </row>
    <row r="215" spans="1:16">
      <c r="A215" s="146" t="s">
        <v>348</v>
      </c>
      <c r="B215" s="147" t="s">
        <v>1644</v>
      </c>
      <c r="C215" s="148">
        <v>9.57</v>
      </c>
      <c r="D215" s="149">
        <v>1.6254632120000001</v>
      </c>
      <c r="E215" s="150">
        <v>2.4270745744872024</v>
      </c>
      <c r="F215" s="151">
        <v>1</v>
      </c>
      <c r="G215" s="150">
        <v>2.4270999999999998</v>
      </c>
      <c r="H215" s="152">
        <v>13167.017499999998</v>
      </c>
      <c r="I215" s="153" t="s">
        <v>18</v>
      </c>
      <c r="J215" s="153" t="s">
        <v>17</v>
      </c>
      <c r="K215" s="154" t="s">
        <v>159</v>
      </c>
      <c r="L215" s="155" t="s">
        <v>165</v>
      </c>
      <c r="M215" s="144"/>
      <c r="O215" s="145"/>
      <c r="P215" s="132"/>
    </row>
    <row r="216" spans="1:16">
      <c r="A216" s="156" t="s">
        <v>349</v>
      </c>
      <c r="B216" s="157" t="s">
        <v>1645</v>
      </c>
      <c r="C216" s="158">
        <v>2.4</v>
      </c>
      <c r="D216" s="159">
        <v>0.37430018399999998</v>
      </c>
      <c r="E216" s="160">
        <v>0.5588895848922365</v>
      </c>
      <c r="F216" s="161">
        <v>1</v>
      </c>
      <c r="G216" s="139">
        <v>0.55889999999999995</v>
      </c>
      <c r="H216" s="140">
        <v>3032.0324999999998</v>
      </c>
      <c r="I216" s="162" t="s">
        <v>18</v>
      </c>
      <c r="J216" s="162" t="s">
        <v>17</v>
      </c>
      <c r="K216" s="163" t="s">
        <v>159</v>
      </c>
      <c r="L216" s="164" t="s">
        <v>165</v>
      </c>
      <c r="M216" s="144"/>
      <c r="O216" s="145"/>
      <c r="P216" s="132"/>
    </row>
    <row r="217" spans="1:16">
      <c r="A217" s="133" t="s">
        <v>350</v>
      </c>
      <c r="B217" s="134" t="s">
        <v>1645</v>
      </c>
      <c r="C217" s="135">
        <v>3.34</v>
      </c>
      <c r="D217" s="136">
        <v>0.50751593399999995</v>
      </c>
      <c r="E217" s="137">
        <v>0.75780184409275009</v>
      </c>
      <c r="F217" s="138">
        <v>1</v>
      </c>
      <c r="G217" s="139">
        <v>0.75780000000000003</v>
      </c>
      <c r="H217" s="140">
        <v>4111.0650000000005</v>
      </c>
      <c r="I217" s="141" t="s">
        <v>18</v>
      </c>
      <c r="J217" s="141" t="s">
        <v>17</v>
      </c>
      <c r="K217" s="142" t="s">
        <v>159</v>
      </c>
      <c r="L217" s="143" t="s">
        <v>165</v>
      </c>
      <c r="M217" s="144"/>
      <c r="O217" s="145"/>
      <c r="P217" s="132"/>
    </row>
    <row r="218" spans="1:16">
      <c r="A218" s="133" t="s">
        <v>351</v>
      </c>
      <c r="B218" s="134" t="s">
        <v>1645</v>
      </c>
      <c r="C218" s="135">
        <v>5.66</v>
      </c>
      <c r="D218" s="136">
        <v>0.77347094599999999</v>
      </c>
      <c r="E218" s="137">
        <v>1.1549148902800046</v>
      </c>
      <c r="F218" s="138">
        <v>1</v>
      </c>
      <c r="G218" s="139">
        <v>1.1549</v>
      </c>
      <c r="H218" s="140">
        <v>6265.3325000000004</v>
      </c>
      <c r="I218" s="141" t="s">
        <v>18</v>
      </c>
      <c r="J218" s="141" t="s">
        <v>17</v>
      </c>
      <c r="K218" s="142" t="s">
        <v>159</v>
      </c>
      <c r="L218" s="143" t="s">
        <v>165</v>
      </c>
      <c r="M218" s="144"/>
      <c r="O218" s="145"/>
      <c r="P218" s="132"/>
    </row>
    <row r="219" spans="1:16">
      <c r="A219" s="146" t="s">
        <v>352</v>
      </c>
      <c r="B219" s="147" t="s">
        <v>1645</v>
      </c>
      <c r="C219" s="148">
        <v>10.3</v>
      </c>
      <c r="D219" s="149">
        <v>1.4564658180000001</v>
      </c>
      <c r="E219" s="150">
        <v>2.1747346414121767</v>
      </c>
      <c r="F219" s="151">
        <v>1</v>
      </c>
      <c r="G219" s="150">
        <v>2.1747000000000001</v>
      </c>
      <c r="H219" s="152">
        <v>11797.747500000001</v>
      </c>
      <c r="I219" s="153" t="s">
        <v>18</v>
      </c>
      <c r="J219" s="153" t="s">
        <v>17</v>
      </c>
      <c r="K219" s="154" t="s">
        <v>159</v>
      </c>
      <c r="L219" s="155" t="s">
        <v>165</v>
      </c>
      <c r="M219" s="144"/>
      <c r="O219" s="145"/>
      <c r="P219" s="132"/>
    </row>
    <row r="220" spans="1:16">
      <c r="A220" s="156" t="s">
        <v>353</v>
      </c>
      <c r="B220" s="157" t="s">
        <v>1646</v>
      </c>
      <c r="C220" s="158">
        <v>4.1100000000000003</v>
      </c>
      <c r="D220" s="159">
        <v>1.5195478579999999</v>
      </c>
      <c r="E220" s="160">
        <v>2.2689261397250799</v>
      </c>
      <c r="F220" s="161">
        <v>1</v>
      </c>
      <c r="G220" s="139">
        <v>2.2688999999999999</v>
      </c>
      <c r="H220" s="140">
        <v>12308.782499999999</v>
      </c>
      <c r="I220" s="162" t="s">
        <v>18</v>
      </c>
      <c r="J220" s="162" t="s">
        <v>17</v>
      </c>
      <c r="K220" s="163" t="s">
        <v>340</v>
      </c>
      <c r="L220" s="164" t="s">
        <v>341</v>
      </c>
      <c r="M220" s="144"/>
      <c r="O220" s="145"/>
      <c r="P220" s="132"/>
    </row>
    <row r="221" spans="1:16">
      <c r="A221" s="133" t="s">
        <v>354</v>
      </c>
      <c r="B221" s="134" t="s">
        <v>1646</v>
      </c>
      <c r="C221" s="135">
        <v>6.07</v>
      </c>
      <c r="D221" s="136">
        <v>1.8659360460000001</v>
      </c>
      <c r="E221" s="137">
        <v>2.7861386843037224</v>
      </c>
      <c r="F221" s="138">
        <v>1</v>
      </c>
      <c r="G221" s="139">
        <v>2.7860999999999998</v>
      </c>
      <c r="H221" s="140">
        <v>15114.592499999999</v>
      </c>
      <c r="I221" s="141" t="s">
        <v>18</v>
      </c>
      <c r="J221" s="141" t="s">
        <v>17</v>
      </c>
      <c r="K221" s="142" t="s">
        <v>340</v>
      </c>
      <c r="L221" s="143" t="s">
        <v>341</v>
      </c>
      <c r="M221" s="144"/>
      <c r="O221" s="145"/>
      <c r="P221" s="132"/>
    </row>
    <row r="222" spans="1:16">
      <c r="A222" s="133" t="s">
        <v>355</v>
      </c>
      <c r="B222" s="134" t="s">
        <v>1646</v>
      </c>
      <c r="C222" s="135">
        <v>10.07</v>
      </c>
      <c r="D222" s="136">
        <v>2.6560042419999998</v>
      </c>
      <c r="E222" s="137">
        <v>3.9658359032048973</v>
      </c>
      <c r="F222" s="138">
        <v>1</v>
      </c>
      <c r="G222" s="139">
        <v>3.9658000000000002</v>
      </c>
      <c r="H222" s="140">
        <v>21514.465</v>
      </c>
      <c r="I222" s="141" t="s">
        <v>18</v>
      </c>
      <c r="J222" s="141" t="s">
        <v>17</v>
      </c>
      <c r="K222" s="142" t="s">
        <v>340</v>
      </c>
      <c r="L222" s="143" t="s">
        <v>341</v>
      </c>
      <c r="M222" s="144"/>
      <c r="O222" s="145"/>
      <c r="P222" s="132"/>
    </row>
    <row r="223" spans="1:16">
      <c r="A223" s="146" t="s">
        <v>356</v>
      </c>
      <c r="B223" s="147" t="s">
        <v>1646</v>
      </c>
      <c r="C223" s="148">
        <v>18.13</v>
      </c>
      <c r="D223" s="149">
        <v>4.7266316709999998</v>
      </c>
      <c r="E223" s="150">
        <v>7.0576113116302617</v>
      </c>
      <c r="F223" s="151">
        <v>1</v>
      </c>
      <c r="G223" s="150">
        <v>7.0575999999999999</v>
      </c>
      <c r="H223" s="152">
        <v>38287.479999999996</v>
      </c>
      <c r="I223" s="153" t="s">
        <v>18</v>
      </c>
      <c r="J223" s="153" t="s">
        <v>17</v>
      </c>
      <c r="K223" s="154" t="s">
        <v>340</v>
      </c>
      <c r="L223" s="155" t="s">
        <v>341</v>
      </c>
      <c r="M223" s="144"/>
      <c r="O223" s="145"/>
      <c r="P223" s="132"/>
    </row>
    <row r="224" spans="1:16">
      <c r="A224" s="156" t="s">
        <v>357</v>
      </c>
      <c r="B224" s="157" t="s">
        <v>1647</v>
      </c>
      <c r="C224" s="158">
        <v>3.49</v>
      </c>
      <c r="D224" s="159">
        <v>1.101676189</v>
      </c>
      <c r="E224" s="160">
        <v>1.6449774119156488</v>
      </c>
      <c r="F224" s="161">
        <v>1</v>
      </c>
      <c r="G224" s="139">
        <v>1.645</v>
      </c>
      <c r="H224" s="140">
        <v>8924.125</v>
      </c>
      <c r="I224" s="162" t="s">
        <v>18</v>
      </c>
      <c r="J224" s="162" t="s">
        <v>17</v>
      </c>
      <c r="K224" s="163" t="s">
        <v>340</v>
      </c>
      <c r="L224" s="164" t="s">
        <v>341</v>
      </c>
      <c r="M224" s="144"/>
      <c r="O224" s="145"/>
      <c r="P224" s="132"/>
    </row>
    <row r="225" spans="1:16">
      <c r="A225" s="133" t="s">
        <v>358</v>
      </c>
      <c r="B225" s="134" t="s">
        <v>1647</v>
      </c>
      <c r="C225" s="135">
        <v>5.73</v>
      </c>
      <c r="D225" s="136">
        <v>1.371030749</v>
      </c>
      <c r="E225" s="137">
        <v>2.0471665228545604</v>
      </c>
      <c r="F225" s="138">
        <v>1</v>
      </c>
      <c r="G225" s="139">
        <v>2.0472000000000001</v>
      </c>
      <c r="H225" s="140">
        <v>11106.060000000001</v>
      </c>
      <c r="I225" s="141" t="s">
        <v>18</v>
      </c>
      <c r="J225" s="141" t="s">
        <v>17</v>
      </c>
      <c r="K225" s="142" t="s">
        <v>340</v>
      </c>
      <c r="L225" s="143" t="s">
        <v>341</v>
      </c>
      <c r="M225" s="144"/>
      <c r="O225" s="145"/>
      <c r="P225" s="132"/>
    </row>
    <row r="226" spans="1:16">
      <c r="A226" s="133" t="s">
        <v>359</v>
      </c>
      <c r="B226" s="134" t="s">
        <v>1647</v>
      </c>
      <c r="C226" s="135">
        <v>10.72</v>
      </c>
      <c r="D226" s="136">
        <v>2.0249658350000002</v>
      </c>
      <c r="E226" s="137">
        <v>3.0235954010220611</v>
      </c>
      <c r="F226" s="138">
        <v>1</v>
      </c>
      <c r="G226" s="139">
        <v>3.0236000000000001</v>
      </c>
      <c r="H226" s="140">
        <v>16403.03</v>
      </c>
      <c r="I226" s="141" t="s">
        <v>18</v>
      </c>
      <c r="J226" s="141" t="s">
        <v>17</v>
      </c>
      <c r="K226" s="142" t="s">
        <v>340</v>
      </c>
      <c r="L226" s="143" t="s">
        <v>341</v>
      </c>
      <c r="M226" s="144"/>
      <c r="O226" s="145"/>
      <c r="P226" s="132"/>
    </row>
    <row r="227" spans="1:16">
      <c r="A227" s="146" t="s">
        <v>360</v>
      </c>
      <c r="B227" s="147" t="s">
        <v>1647</v>
      </c>
      <c r="C227" s="148">
        <v>17.809999999999999</v>
      </c>
      <c r="D227" s="149">
        <v>3.4656244350000001</v>
      </c>
      <c r="E227" s="150">
        <v>5.1747273569855947</v>
      </c>
      <c r="F227" s="151">
        <v>1</v>
      </c>
      <c r="G227" s="150">
        <v>5.1746999999999996</v>
      </c>
      <c r="H227" s="152">
        <v>28072.747499999998</v>
      </c>
      <c r="I227" s="153" t="s">
        <v>18</v>
      </c>
      <c r="J227" s="153" t="s">
        <v>17</v>
      </c>
      <c r="K227" s="154" t="s">
        <v>340</v>
      </c>
      <c r="L227" s="155" t="s">
        <v>341</v>
      </c>
      <c r="M227" s="144"/>
      <c r="O227" s="145"/>
      <c r="P227" s="132"/>
    </row>
    <row r="228" spans="1:16">
      <c r="A228" s="156" t="s">
        <v>361</v>
      </c>
      <c r="B228" s="157" t="s">
        <v>1648</v>
      </c>
      <c r="C228" s="158">
        <v>11.93</v>
      </c>
      <c r="D228" s="159">
        <v>2.6758653639999999</v>
      </c>
      <c r="E228" s="160">
        <v>3.9954917107747758</v>
      </c>
      <c r="F228" s="161">
        <v>1</v>
      </c>
      <c r="G228" s="139">
        <v>3.9954999999999998</v>
      </c>
      <c r="H228" s="140">
        <v>21675.587499999998</v>
      </c>
      <c r="I228" s="162" t="s">
        <v>18</v>
      </c>
      <c r="J228" s="162" t="s">
        <v>17</v>
      </c>
      <c r="K228" s="163" t="s">
        <v>340</v>
      </c>
      <c r="L228" s="164" t="s">
        <v>341</v>
      </c>
      <c r="M228" s="144"/>
      <c r="O228" s="145"/>
      <c r="P228" s="132"/>
    </row>
    <row r="229" spans="1:16">
      <c r="A229" s="133" t="s">
        <v>362</v>
      </c>
      <c r="B229" s="134" t="s">
        <v>1648</v>
      </c>
      <c r="C229" s="135">
        <v>12.39</v>
      </c>
      <c r="D229" s="136">
        <v>2.7214445629999999</v>
      </c>
      <c r="E229" s="137">
        <v>4.063548689365069</v>
      </c>
      <c r="F229" s="138">
        <v>1</v>
      </c>
      <c r="G229" s="139">
        <v>4.0635000000000003</v>
      </c>
      <c r="H229" s="140">
        <v>22044.487500000003</v>
      </c>
      <c r="I229" s="141" t="s">
        <v>18</v>
      </c>
      <c r="J229" s="141" t="s">
        <v>17</v>
      </c>
      <c r="K229" s="142" t="s">
        <v>340</v>
      </c>
      <c r="L229" s="143" t="s">
        <v>341</v>
      </c>
      <c r="M229" s="144"/>
      <c r="O229" s="145"/>
      <c r="P229" s="132"/>
    </row>
    <row r="230" spans="1:16">
      <c r="A230" s="133" t="s">
        <v>363</v>
      </c>
      <c r="B230" s="134" t="s">
        <v>1648</v>
      </c>
      <c r="C230" s="135">
        <v>14.83</v>
      </c>
      <c r="D230" s="136">
        <v>3.2331045239999998</v>
      </c>
      <c r="E230" s="137">
        <v>4.8275382235226791</v>
      </c>
      <c r="F230" s="138">
        <v>1</v>
      </c>
      <c r="G230" s="139">
        <v>4.8274999999999997</v>
      </c>
      <c r="H230" s="140">
        <v>26189.1875</v>
      </c>
      <c r="I230" s="141" t="s">
        <v>18</v>
      </c>
      <c r="J230" s="141" t="s">
        <v>17</v>
      </c>
      <c r="K230" s="142" t="s">
        <v>340</v>
      </c>
      <c r="L230" s="143" t="s">
        <v>341</v>
      </c>
      <c r="M230" s="144"/>
      <c r="O230" s="145"/>
      <c r="P230" s="132"/>
    </row>
    <row r="231" spans="1:16">
      <c r="A231" s="146" t="s">
        <v>364</v>
      </c>
      <c r="B231" s="147" t="s">
        <v>1648</v>
      </c>
      <c r="C231" s="148">
        <v>18.11</v>
      </c>
      <c r="D231" s="149">
        <v>4.1237907639999998</v>
      </c>
      <c r="E231" s="150">
        <v>6.1574741525491712</v>
      </c>
      <c r="F231" s="151">
        <v>1</v>
      </c>
      <c r="G231" s="150">
        <v>6.1574999999999998</v>
      </c>
      <c r="H231" s="152">
        <v>33404.4375</v>
      </c>
      <c r="I231" s="153" t="s">
        <v>18</v>
      </c>
      <c r="J231" s="153" t="s">
        <v>17</v>
      </c>
      <c r="K231" s="154" t="s">
        <v>340</v>
      </c>
      <c r="L231" s="155" t="s">
        <v>341</v>
      </c>
      <c r="M231" s="144"/>
      <c r="O231" s="145"/>
      <c r="P231" s="132"/>
    </row>
    <row r="232" spans="1:16">
      <c r="A232" s="156" t="s">
        <v>365</v>
      </c>
      <c r="B232" s="157" t="s">
        <v>1649</v>
      </c>
      <c r="C232" s="158">
        <v>6.73</v>
      </c>
      <c r="D232" s="159">
        <v>1.0091141109999999</v>
      </c>
      <c r="E232" s="160">
        <v>1.506767537698267</v>
      </c>
      <c r="F232" s="161">
        <v>1</v>
      </c>
      <c r="G232" s="139">
        <v>1.5067999999999999</v>
      </c>
      <c r="H232" s="140">
        <v>8174.3899999999994</v>
      </c>
      <c r="I232" s="162" t="s">
        <v>18</v>
      </c>
      <c r="J232" s="162" t="s">
        <v>17</v>
      </c>
      <c r="K232" s="163" t="s">
        <v>340</v>
      </c>
      <c r="L232" s="164" t="s">
        <v>341</v>
      </c>
      <c r="M232" s="144"/>
      <c r="O232" s="145"/>
      <c r="P232" s="132"/>
    </row>
    <row r="233" spans="1:16">
      <c r="A233" s="133" t="s">
        <v>366</v>
      </c>
      <c r="B233" s="134" t="s">
        <v>1649</v>
      </c>
      <c r="C233" s="135">
        <v>8.86</v>
      </c>
      <c r="D233" s="136">
        <v>1.4410079419999999</v>
      </c>
      <c r="E233" s="137">
        <v>2.1516535790182676</v>
      </c>
      <c r="F233" s="138">
        <v>1</v>
      </c>
      <c r="G233" s="139">
        <v>2.1516999999999999</v>
      </c>
      <c r="H233" s="140">
        <v>11672.9725</v>
      </c>
      <c r="I233" s="141" t="s">
        <v>18</v>
      </c>
      <c r="J233" s="141" t="s">
        <v>17</v>
      </c>
      <c r="K233" s="142" t="s">
        <v>340</v>
      </c>
      <c r="L233" s="143" t="s">
        <v>341</v>
      </c>
      <c r="M233" s="144"/>
      <c r="O233" s="145"/>
      <c r="P233" s="132"/>
    </row>
    <row r="234" spans="1:16">
      <c r="A234" s="133" t="s">
        <v>367</v>
      </c>
      <c r="B234" s="134" t="s">
        <v>1649</v>
      </c>
      <c r="C234" s="135">
        <v>10.94</v>
      </c>
      <c r="D234" s="136">
        <v>1.9867354779999999</v>
      </c>
      <c r="E234" s="137">
        <v>2.9665114099706109</v>
      </c>
      <c r="F234" s="138">
        <v>1</v>
      </c>
      <c r="G234" s="139">
        <v>2.9664999999999999</v>
      </c>
      <c r="H234" s="140">
        <v>16093.262499999999</v>
      </c>
      <c r="I234" s="141" t="s">
        <v>18</v>
      </c>
      <c r="J234" s="141" t="s">
        <v>17</v>
      </c>
      <c r="K234" s="142" t="s">
        <v>340</v>
      </c>
      <c r="L234" s="143" t="s">
        <v>341</v>
      </c>
      <c r="M234" s="144"/>
      <c r="O234" s="145"/>
      <c r="P234" s="132"/>
    </row>
    <row r="235" spans="1:16">
      <c r="A235" s="146" t="s">
        <v>368</v>
      </c>
      <c r="B235" s="147" t="s">
        <v>1649</v>
      </c>
      <c r="C235" s="148">
        <v>14.2</v>
      </c>
      <c r="D235" s="149">
        <v>2.6836098000000002</v>
      </c>
      <c r="E235" s="150">
        <v>4.0070553829456257</v>
      </c>
      <c r="F235" s="151">
        <v>1</v>
      </c>
      <c r="G235" s="150">
        <v>4.0071000000000003</v>
      </c>
      <c r="H235" s="152">
        <v>21738.517500000002</v>
      </c>
      <c r="I235" s="153" t="s">
        <v>18</v>
      </c>
      <c r="J235" s="153" t="s">
        <v>17</v>
      </c>
      <c r="K235" s="154" t="s">
        <v>340</v>
      </c>
      <c r="L235" s="155" t="s">
        <v>341</v>
      </c>
      <c r="M235" s="144"/>
      <c r="O235" s="145"/>
      <c r="P235" s="132"/>
    </row>
    <row r="236" spans="1:16">
      <c r="A236" s="156" t="s">
        <v>369</v>
      </c>
      <c r="B236" s="157" t="s">
        <v>1650</v>
      </c>
      <c r="C236" s="158">
        <v>2.94</v>
      </c>
      <c r="D236" s="159">
        <v>0.36973928</v>
      </c>
      <c r="E236" s="160">
        <v>0.55207943129826087</v>
      </c>
      <c r="F236" s="161">
        <v>1</v>
      </c>
      <c r="G236" s="139">
        <v>0.55210000000000004</v>
      </c>
      <c r="H236" s="140">
        <v>2995.1425000000004</v>
      </c>
      <c r="I236" s="162" t="s">
        <v>18</v>
      </c>
      <c r="J236" s="162" t="s">
        <v>17</v>
      </c>
      <c r="K236" s="163" t="s">
        <v>340</v>
      </c>
      <c r="L236" s="164" t="s">
        <v>341</v>
      </c>
      <c r="M236" s="144"/>
      <c r="O236" s="145"/>
      <c r="P236" s="132"/>
    </row>
    <row r="237" spans="1:16">
      <c r="A237" s="133" t="s">
        <v>370</v>
      </c>
      <c r="B237" s="134" t="s">
        <v>1650</v>
      </c>
      <c r="C237" s="135">
        <v>4.01</v>
      </c>
      <c r="D237" s="136">
        <v>0.49613998100000001</v>
      </c>
      <c r="E237" s="137">
        <v>0.74081574063434641</v>
      </c>
      <c r="F237" s="138">
        <v>1</v>
      </c>
      <c r="G237" s="139">
        <v>0.74080000000000001</v>
      </c>
      <c r="H237" s="140">
        <v>4018.84</v>
      </c>
      <c r="I237" s="141" t="s">
        <v>18</v>
      </c>
      <c r="J237" s="141" t="s">
        <v>17</v>
      </c>
      <c r="K237" s="142" t="s">
        <v>340</v>
      </c>
      <c r="L237" s="143" t="s">
        <v>341</v>
      </c>
      <c r="M237" s="144"/>
      <c r="O237" s="145"/>
      <c r="P237" s="132"/>
    </row>
    <row r="238" spans="1:16">
      <c r="A238" s="133" t="s">
        <v>371</v>
      </c>
      <c r="B238" s="134" t="s">
        <v>1650</v>
      </c>
      <c r="C238" s="135">
        <v>6.44</v>
      </c>
      <c r="D238" s="136">
        <v>0.82436888699999999</v>
      </c>
      <c r="E238" s="137">
        <v>1.2309135948848613</v>
      </c>
      <c r="F238" s="138">
        <v>1</v>
      </c>
      <c r="G238" s="139">
        <v>1.2309000000000001</v>
      </c>
      <c r="H238" s="140">
        <v>6677.6325000000006</v>
      </c>
      <c r="I238" s="141" t="s">
        <v>18</v>
      </c>
      <c r="J238" s="141" t="s">
        <v>17</v>
      </c>
      <c r="K238" s="142" t="s">
        <v>340</v>
      </c>
      <c r="L238" s="143" t="s">
        <v>341</v>
      </c>
      <c r="M238" s="144"/>
      <c r="O238" s="145"/>
      <c r="P238" s="132"/>
    </row>
    <row r="239" spans="1:16">
      <c r="A239" s="146" t="s">
        <v>372</v>
      </c>
      <c r="B239" s="147" t="s">
        <v>1650</v>
      </c>
      <c r="C239" s="148">
        <v>8.57</v>
      </c>
      <c r="D239" s="149">
        <v>1.272550085</v>
      </c>
      <c r="E239" s="150">
        <v>1.9001192603213637</v>
      </c>
      <c r="F239" s="151">
        <v>1</v>
      </c>
      <c r="G239" s="150">
        <v>1.9000999999999999</v>
      </c>
      <c r="H239" s="152">
        <v>10308.0425</v>
      </c>
      <c r="I239" s="153" t="s">
        <v>18</v>
      </c>
      <c r="J239" s="153" t="s">
        <v>17</v>
      </c>
      <c r="K239" s="154" t="s">
        <v>340</v>
      </c>
      <c r="L239" s="155" t="s">
        <v>341</v>
      </c>
      <c r="M239" s="144"/>
      <c r="O239" s="145"/>
      <c r="P239" s="132"/>
    </row>
    <row r="240" spans="1:16">
      <c r="A240" s="156" t="s">
        <v>373</v>
      </c>
      <c r="B240" s="157" t="s">
        <v>1651</v>
      </c>
      <c r="C240" s="158">
        <v>2.2000000000000002</v>
      </c>
      <c r="D240" s="159">
        <v>0.34093372599999999</v>
      </c>
      <c r="E240" s="160">
        <v>0.50906816706214475</v>
      </c>
      <c r="F240" s="161">
        <v>1</v>
      </c>
      <c r="G240" s="139">
        <v>0.5091</v>
      </c>
      <c r="H240" s="140">
        <v>2761.8674999999998</v>
      </c>
      <c r="I240" s="162" t="s">
        <v>18</v>
      </c>
      <c r="J240" s="162" t="s">
        <v>17</v>
      </c>
      <c r="K240" s="163" t="s">
        <v>340</v>
      </c>
      <c r="L240" s="164" t="s">
        <v>341</v>
      </c>
      <c r="M240" s="144"/>
      <c r="O240" s="145"/>
      <c r="P240" s="132"/>
    </row>
    <row r="241" spans="1:16">
      <c r="A241" s="133" t="s">
        <v>374</v>
      </c>
      <c r="B241" s="134" t="s">
        <v>1651</v>
      </c>
      <c r="C241" s="135">
        <v>3.95</v>
      </c>
      <c r="D241" s="136">
        <v>0.623755277</v>
      </c>
      <c r="E241" s="137">
        <v>0.93136563309002274</v>
      </c>
      <c r="F241" s="138">
        <v>1</v>
      </c>
      <c r="G241" s="139">
        <v>0.93140000000000001</v>
      </c>
      <c r="H241" s="140">
        <v>5052.8450000000003</v>
      </c>
      <c r="I241" s="141" t="s">
        <v>18</v>
      </c>
      <c r="J241" s="141" t="s">
        <v>17</v>
      </c>
      <c r="K241" s="142" t="s">
        <v>340</v>
      </c>
      <c r="L241" s="143" t="s">
        <v>341</v>
      </c>
      <c r="M241" s="144"/>
      <c r="O241" s="145"/>
      <c r="P241" s="132"/>
    </row>
    <row r="242" spans="1:16">
      <c r="A242" s="133" t="s">
        <v>375</v>
      </c>
      <c r="B242" s="134" t="s">
        <v>1651</v>
      </c>
      <c r="C242" s="135">
        <v>5.71</v>
      </c>
      <c r="D242" s="136">
        <v>0.90727727400000002</v>
      </c>
      <c r="E242" s="137">
        <v>1.3547089761730386</v>
      </c>
      <c r="F242" s="138">
        <v>1</v>
      </c>
      <c r="G242" s="139">
        <v>1.3547</v>
      </c>
      <c r="H242" s="140">
        <v>7349.2475000000004</v>
      </c>
      <c r="I242" s="141" t="s">
        <v>18</v>
      </c>
      <c r="J242" s="141" t="s">
        <v>17</v>
      </c>
      <c r="K242" s="142" t="s">
        <v>340</v>
      </c>
      <c r="L242" s="143" t="s">
        <v>341</v>
      </c>
      <c r="M242" s="144"/>
      <c r="O242" s="145"/>
      <c r="P242" s="132"/>
    </row>
    <row r="243" spans="1:16">
      <c r="A243" s="146" t="s">
        <v>376</v>
      </c>
      <c r="B243" s="147" t="s">
        <v>1651</v>
      </c>
      <c r="C243" s="148">
        <v>7.08</v>
      </c>
      <c r="D243" s="149">
        <v>1.405415275</v>
      </c>
      <c r="E243" s="150">
        <v>2.0985080777998188</v>
      </c>
      <c r="F243" s="151">
        <v>1</v>
      </c>
      <c r="G243" s="150">
        <v>2.0985</v>
      </c>
      <c r="H243" s="152">
        <v>11384.362499999999</v>
      </c>
      <c r="I243" s="153" t="s">
        <v>18</v>
      </c>
      <c r="J243" s="153" t="s">
        <v>17</v>
      </c>
      <c r="K243" s="154" t="s">
        <v>340</v>
      </c>
      <c r="L243" s="155" t="s">
        <v>341</v>
      </c>
      <c r="M243" s="144"/>
      <c r="O243" s="145"/>
      <c r="P243" s="132"/>
    </row>
    <row r="244" spans="1:16">
      <c r="A244" s="156" t="s">
        <v>377</v>
      </c>
      <c r="B244" s="157" t="s">
        <v>1652</v>
      </c>
      <c r="C244" s="158">
        <v>2.92</v>
      </c>
      <c r="D244" s="159">
        <v>0.51680111399999995</v>
      </c>
      <c r="E244" s="160">
        <v>0.77166609160765309</v>
      </c>
      <c r="F244" s="161">
        <v>1</v>
      </c>
      <c r="G244" s="139">
        <v>0.77170000000000005</v>
      </c>
      <c r="H244" s="140">
        <v>4186.4724999999999</v>
      </c>
      <c r="I244" s="162" t="s">
        <v>18</v>
      </c>
      <c r="J244" s="162" t="s">
        <v>17</v>
      </c>
      <c r="K244" s="163" t="s">
        <v>340</v>
      </c>
      <c r="L244" s="164" t="s">
        <v>341</v>
      </c>
      <c r="M244" s="144"/>
      <c r="O244" s="145"/>
      <c r="P244" s="132"/>
    </row>
    <row r="245" spans="1:16">
      <c r="A245" s="133" t="s">
        <v>378</v>
      </c>
      <c r="B245" s="134" t="s">
        <v>1652</v>
      </c>
      <c r="C245" s="135">
        <v>3.91</v>
      </c>
      <c r="D245" s="136">
        <v>0.65556542500000003</v>
      </c>
      <c r="E245" s="137">
        <v>0.97886323306737311</v>
      </c>
      <c r="F245" s="138">
        <v>1</v>
      </c>
      <c r="G245" s="139">
        <v>0.97889999999999999</v>
      </c>
      <c r="H245" s="140">
        <v>5310.5325000000003</v>
      </c>
      <c r="I245" s="141" t="s">
        <v>18</v>
      </c>
      <c r="J245" s="141" t="s">
        <v>17</v>
      </c>
      <c r="K245" s="142" t="s">
        <v>340</v>
      </c>
      <c r="L245" s="143" t="s">
        <v>341</v>
      </c>
      <c r="M245" s="144"/>
      <c r="O245" s="145"/>
      <c r="P245" s="132"/>
    </row>
    <row r="246" spans="1:16">
      <c r="A246" s="133" t="s">
        <v>379</v>
      </c>
      <c r="B246" s="134" t="s">
        <v>1652</v>
      </c>
      <c r="C246" s="135">
        <v>5.59</v>
      </c>
      <c r="D246" s="136">
        <v>0.90963016699999999</v>
      </c>
      <c r="E246" s="137">
        <v>1.3582222188811048</v>
      </c>
      <c r="F246" s="138">
        <v>1</v>
      </c>
      <c r="G246" s="139">
        <v>1.3582000000000001</v>
      </c>
      <c r="H246" s="140">
        <v>7368.2350000000006</v>
      </c>
      <c r="I246" s="141" t="s">
        <v>18</v>
      </c>
      <c r="J246" s="141" t="s">
        <v>17</v>
      </c>
      <c r="K246" s="142" t="s">
        <v>340</v>
      </c>
      <c r="L246" s="143" t="s">
        <v>341</v>
      </c>
      <c r="M246" s="144"/>
      <c r="O246" s="145"/>
      <c r="P246" s="132"/>
    </row>
    <row r="247" spans="1:16">
      <c r="A247" s="146" t="s">
        <v>380</v>
      </c>
      <c r="B247" s="147" t="s">
        <v>1652</v>
      </c>
      <c r="C247" s="148">
        <v>7.19</v>
      </c>
      <c r="D247" s="149">
        <v>1.295041613</v>
      </c>
      <c r="E247" s="150">
        <v>1.933702681556102</v>
      </c>
      <c r="F247" s="151">
        <v>1</v>
      </c>
      <c r="G247" s="150">
        <v>1.9337</v>
      </c>
      <c r="H247" s="152">
        <v>10490.3225</v>
      </c>
      <c r="I247" s="153" t="s">
        <v>18</v>
      </c>
      <c r="J247" s="153" t="s">
        <v>17</v>
      </c>
      <c r="K247" s="154" t="s">
        <v>340</v>
      </c>
      <c r="L247" s="155" t="s">
        <v>341</v>
      </c>
      <c r="M247" s="144"/>
      <c r="O247" s="145"/>
      <c r="P247" s="132"/>
    </row>
    <row r="248" spans="1:16">
      <c r="A248" s="156" t="s">
        <v>381</v>
      </c>
      <c r="B248" s="157" t="s">
        <v>1653</v>
      </c>
      <c r="C248" s="158">
        <v>3.39</v>
      </c>
      <c r="D248" s="159">
        <v>0.56004554299999998</v>
      </c>
      <c r="E248" s="160">
        <v>0.83623688800542295</v>
      </c>
      <c r="F248" s="161">
        <v>1</v>
      </c>
      <c r="G248" s="139">
        <v>0.83620000000000005</v>
      </c>
      <c r="H248" s="140">
        <v>4536.3850000000002</v>
      </c>
      <c r="I248" s="162" t="s">
        <v>18</v>
      </c>
      <c r="J248" s="162" t="s">
        <v>17</v>
      </c>
      <c r="K248" s="163" t="s">
        <v>340</v>
      </c>
      <c r="L248" s="164" t="s">
        <v>341</v>
      </c>
      <c r="M248" s="144"/>
      <c r="O248" s="145"/>
      <c r="P248" s="132"/>
    </row>
    <row r="249" spans="1:16">
      <c r="A249" s="133" t="s">
        <v>382</v>
      </c>
      <c r="B249" s="134" t="s">
        <v>1653</v>
      </c>
      <c r="C249" s="135">
        <v>3.94</v>
      </c>
      <c r="D249" s="136">
        <v>0.63774473899999995</v>
      </c>
      <c r="E249" s="137">
        <v>0.95225412031033818</v>
      </c>
      <c r="F249" s="138">
        <v>1</v>
      </c>
      <c r="G249" s="139">
        <v>0.95230000000000004</v>
      </c>
      <c r="H249" s="140">
        <v>5166.2275</v>
      </c>
      <c r="I249" s="141" t="s">
        <v>18</v>
      </c>
      <c r="J249" s="141" t="s">
        <v>17</v>
      </c>
      <c r="K249" s="142" t="s">
        <v>340</v>
      </c>
      <c r="L249" s="143" t="s">
        <v>341</v>
      </c>
      <c r="M249" s="144"/>
      <c r="O249" s="145"/>
      <c r="P249" s="132"/>
    </row>
    <row r="250" spans="1:16">
      <c r="A250" s="133" t="s">
        <v>383</v>
      </c>
      <c r="B250" s="134" t="s">
        <v>1653</v>
      </c>
      <c r="C250" s="135">
        <v>5.85</v>
      </c>
      <c r="D250" s="136">
        <v>0.91901101399999996</v>
      </c>
      <c r="E250" s="137">
        <v>1.3722293124115947</v>
      </c>
      <c r="F250" s="138">
        <v>1</v>
      </c>
      <c r="G250" s="139">
        <v>1.3722000000000001</v>
      </c>
      <c r="H250" s="140">
        <v>7444.1850000000004</v>
      </c>
      <c r="I250" s="141" t="s">
        <v>18</v>
      </c>
      <c r="J250" s="141" t="s">
        <v>17</v>
      </c>
      <c r="K250" s="142" t="s">
        <v>340</v>
      </c>
      <c r="L250" s="143" t="s">
        <v>341</v>
      </c>
      <c r="M250" s="144"/>
      <c r="O250" s="145"/>
      <c r="P250" s="132"/>
    </row>
    <row r="251" spans="1:16">
      <c r="A251" s="146" t="s">
        <v>384</v>
      </c>
      <c r="B251" s="147" t="s">
        <v>1653</v>
      </c>
      <c r="C251" s="148">
        <v>8.68</v>
      </c>
      <c r="D251" s="149">
        <v>1.5577194000000001</v>
      </c>
      <c r="E251" s="150">
        <v>2.3259223106462161</v>
      </c>
      <c r="F251" s="151">
        <v>1</v>
      </c>
      <c r="G251" s="150">
        <v>2.3258999999999999</v>
      </c>
      <c r="H251" s="152">
        <v>12618.0075</v>
      </c>
      <c r="I251" s="153" t="s">
        <v>18</v>
      </c>
      <c r="J251" s="153" t="s">
        <v>17</v>
      </c>
      <c r="K251" s="154" t="s">
        <v>340</v>
      </c>
      <c r="L251" s="155" t="s">
        <v>341</v>
      </c>
      <c r="M251" s="144"/>
      <c r="O251" s="145"/>
      <c r="P251" s="132"/>
    </row>
    <row r="252" spans="1:16">
      <c r="A252" s="156" t="s">
        <v>385</v>
      </c>
      <c r="B252" s="157" t="s">
        <v>1654</v>
      </c>
      <c r="C252" s="158">
        <v>3.41</v>
      </c>
      <c r="D252" s="159">
        <v>0.63045268399999999</v>
      </c>
      <c r="E252" s="160">
        <v>0.94136592477591829</v>
      </c>
      <c r="F252" s="161">
        <v>1</v>
      </c>
      <c r="G252" s="139">
        <v>0.94140000000000001</v>
      </c>
      <c r="H252" s="140">
        <v>5107.0950000000003</v>
      </c>
      <c r="I252" s="162" t="s">
        <v>18</v>
      </c>
      <c r="J252" s="162" t="s">
        <v>17</v>
      </c>
      <c r="K252" s="163" t="s">
        <v>340</v>
      </c>
      <c r="L252" s="164" t="s">
        <v>341</v>
      </c>
      <c r="M252" s="144"/>
      <c r="O252" s="145"/>
      <c r="P252" s="132"/>
    </row>
    <row r="253" spans="1:16">
      <c r="A253" s="133" t="s">
        <v>386</v>
      </c>
      <c r="B253" s="134" t="s">
        <v>1654</v>
      </c>
      <c r="C253" s="135">
        <v>4.4800000000000004</v>
      </c>
      <c r="D253" s="136">
        <v>0.69750390200000001</v>
      </c>
      <c r="E253" s="137">
        <v>1.0414840358440627</v>
      </c>
      <c r="F253" s="138">
        <v>1</v>
      </c>
      <c r="G253" s="139">
        <v>1.0415000000000001</v>
      </c>
      <c r="H253" s="140">
        <v>5650.1375000000007</v>
      </c>
      <c r="I253" s="141" t="s">
        <v>18</v>
      </c>
      <c r="J253" s="141" t="s">
        <v>17</v>
      </c>
      <c r="K253" s="142" t="s">
        <v>340</v>
      </c>
      <c r="L253" s="143" t="s">
        <v>341</v>
      </c>
      <c r="M253" s="144"/>
      <c r="O253" s="145"/>
      <c r="P253" s="132"/>
    </row>
    <row r="254" spans="1:16">
      <c r="A254" s="133" t="s">
        <v>387</v>
      </c>
      <c r="B254" s="134" t="s">
        <v>1654</v>
      </c>
      <c r="C254" s="135">
        <v>6.61</v>
      </c>
      <c r="D254" s="136">
        <v>0.95982224699999996</v>
      </c>
      <c r="E254" s="137">
        <v>1.4331669609763369</v>
      </c>
      <c r="F254" s="138">
        <v>1</v>
      </c>
      <c r="G254" s="139">
        <v>1.4332</v>
      </c>
      <c r="H254" s="140">
        <v>7775.1100000000006</v>
      </c>
      <c r="I254" s="141" t="s">
        <v>18</v>
      </c>
      <c r="J254" s="141" t="s">
        <v>17</v>
      </c>
      <c r="K254" s="142" t="s">
        <v>340</v>
      </c>
      <c r="L254" s="143" t="s">
        <v>341</v>
      </c>
      <c r="M254" s="144"/>
      <c r="O254" s="145"/>
      <c r="P254" s="132"/>
    </row>
    <row r="255" spans="1:16">
      <c r="A255" s="146" t="s">
        <v>388</v>
      </c>
      <c r="B255" s="147" t="s">
        <v>1654</v>
      </c>
      <c r="C255" s="148">
        <v>8.84</v>
      </c>
      <c r="D255" s="149">
        <v>1.3609770059999999</v>
      </c>
      <c r="E255" s="150">
        <v>2.0321546887917612</v>
      </c>
      <c r="F255" s="151">
        <v>1</v>
      </c>
      <c r="G255" s="150">
        <v>2.0322</v>
      </c>
      <c r="H255" s="152">
        <v>11024.684999999999</v>
      </c>
      <c r="I255" s="153" t="s">
        <v>18</v>
      </c>
      <c r="J255" s="153" t="s">
        <v>17</v>
      </c>
      <c r="K255" s="154" t="s">
        <v>340</v>
      </c>
      <c r="L255" s="155" t="s">
        <v>341</v>
      </c>
      <c r="M255" s="144"/>
      <c r="O255" s="145"/>
      <c r="P255" s="132"/>
    </row>
    <row r="256" spans="1:16">
      <c r="A256" s="156" t="s">
        <v>389</v>
      </c>
      <c r="B256" s="157" t="s">
        <v>1655</v>
      </c>
      <c r="C256" s="158">
        <v>3.84</v>
      </c>
      <c r="D256" s="159">
        <v>0.52356862299999996</v>
      </c>
      <c r="E256" s="160">
        <v>0.78177105670637304</v>
      </c>
      <c r="F256" s="161">
        <v>1</v>
      </c>
      <c r="G256" s="139">
        <v>0.78180000000000005</v>
      </c>
      <c r="H256" s="140">
        <v>4241.2650000000003</v>
      </c>
      <c r="I256" s="162" t="s">
        <v>18</v>
      </c>
      <c r="J256" s="162" t="s">
        <v>17</v>
      </c>
      <c r="K256" s="163" t="s">
        <v>340</v>
      </c>
      <c r="L256" s="164" t="s">
        <v>341</v>
      </c>
      <c r="M256" s="144"/>
      <c r="O256" s="145"/>
      <c r="P256" s="132"/>
    </row>
    <row r="257" spans="1:16">
      <c r="A257" s="133" t="s">
        <v>390</v>
      </c>
      <c r="B257" s="134" t="s">
        <v>1655</v>
      </c>
      <c r="C257" s="135">
        <v>4.88</v>
      </c>
      <c r="D257" s="136">
        <v>0.655611316</v>
      </c>
      <c r="E257" s="137">
        <v>0.97893175561434642</v>
      </c>
      <c r="F257" s="138">
        <v>1</v>
      </c>
      <c r="G257" s="139">
        <v>0.97889999999999999</v>
      </c>
      <c r="H257" s="140">
        <v>5310.5325000000003</v>
      </c>
      <c r="I257" s="141" t="s">
        <v>18</v>
      </c>
      <c r="J257" s="141" t="s">
        <v>17</v>
      </c>
      <c r="K257" s="142" t="s">
        <v>340</v>
      </c>
      <c r="L257" s="143" t="s">
        <v>341</v>
      </c>
      <c r="M257" s="144"/>
      <c r="O257" s="145"/>
      <c r="P257" s="132"/>
    </row>
    <row r="258" spans="1:16">
      <c r="A258" s="133" t="s">
        <v>391</v>
      </c>
      <c r="B258" s="134" t="s">
        <v>1655</v>
      </c>
      <c r="C258" s="135">
        <v>6.6</v>
      </c>
      <c r="D258" s="136">
        <v>0.89718143299999997</v>
      </c>
      <c r="E258" s="137">
        <v>1.3396342831143035</v>
      </c>
      <c r="F258" s="138">
        <v>1</v>
      </c>
      <c r="G258" s="139">
        <v>1.3395999999999999</v>
      </c>
      <c r="H258" s="140">
        <v>7267.329999999999</v>
      </c>
      <c r="I258" s="141" t="s">
        <v>18</v>
      </c>
      <c r="J258" s="141" t="s">
        <v>17</v>
      </c>
      <c r="K258" s="142" t="s">
        <v>340</v>
      </c>
      <c r="L258" s="143" t="s">
        <v>341</v>
      </c>
      <c r="M258" s="144"/>
      <c r="O258" s="145"/>
      <c r="P258" s="132"/>
    </row>
    <row r="259" spans="1:16">
      <c r="A259" s="146" t="s">
        <v>392</v>
      </c>
      <c r="B259" s="147" t="s">
        <v>1655</v>
      </c>
      <c r="C259" s="148">
        <v>8.4499999999999993</v>
      </c>
      <c r="D259" s="149">
        <v>1.264861751</v>
      </c>
      <c r="E259" s="150">
        <v>1.8886393573412121</v>
      </c>
      <c r="F259" s="151">
        <v>1</v>
      </c>
      <c r="G259" s="150">
        <v>1.8886000000000001</v>
      </c>
      <c r="H259" s="152">
        <v>10245.655000000001</v>
      </c>
      <c r="I259" s="153" t="s">
        <v>18</v>
      </c>
      <c r="J259" s="153" t="s">
        <v>17</v>
      </c>
      <c r="K259" s="154" t="s">
        <v>340</v>
      </c>
      <c r="L259" s="155" t="s">
        <v>341</v>
      </c>
      <c r="M259" s="144"/>
      <c r="O259" s="145"/>
      <c r="P259" s="132"/>
    </row>
    <row r="260" spans="1:16">
      <c r="A260" s="156" t="s">
        <v>393</v>
      </c>
      <c r="B260" s="157" t="s">
        <v>1656</v>
      </c>
      <c r="C260" s="158">
        <v>2.36</v>
      </c>
      <c r="D260" s="159">
        <v>0.283090917</v>
      </c>
      <c r="E260" s="160">
        <v>0.42269967222055277</v>
      </c>
      <c r="F260" s="161">
        <v>1</v>
      </c>
      <c r="G260" s="139">
        <v>0.42270000000000002</v>
      </c>
      <c r="H260" s="140">
        <v>2293.1475</v>
      </c>
      <c r="I260" s="162" t="s">
        <v>18</v>
      </c>
      <c r="J260" s="162" t="s">
        <v>17</v>
      </c>
      <c r="K260" s="163" t="s">
        <v>340</v>
      </c>
      <c r="L260" s="164" t="s">
        <v>341</v>
      </c>
      <c r="M260" s="144"/>
      <c r="O260" s="145"/>
      <c r="P260" s="132"/>
    </row>
    <row r="261" spans="1:16">
      <c r="A261" s="133" t="s">
        <v>394</v>
      </c>
      <c r="B261" s="134" t="s">
        <v>1656</v>
      </c>
      <c r="C261" s="135">
        <v>3.2</v>
      </c>
      <c r="D261" s="136">
        <v>0.39763245899999999</v>
      </c>
      <c r="E261" s="137">
        <v>0.59372837484415786</v>
      </c>
      <c r="F261" s="138">
        <v>1</v>
      </c>
      <c r="G261" s="139">
        <v>0.59370000000000001</v>
      </c>
      <c r="H261" s="140">
        <v>3220.8225000000002</v>
      </c>
      <c r="I261" s="141" t="s">
        <v>18</v>
      </c>
      <c r="J261" s="141" t="s">
        <v>17</v>
      </c>
      <c r="K261" s="142" t="s">
        <v>340</v>
      </c>
      <c r="L261" s="143" t="s">
        <v>341</v>
      </c>
      <c r="M261" s="144"/>
      <c r="O261" s="145"/>
      <c r="P261" s="132"/>
    </row>
    <row r="262" spans="1:16">
      <c r="A262" s="133" t="s">
        <v>395</v>
      </c>
      <c r="B262" s="134" t="s">
        <v>1656</v>
      </c>
      <c r="C262" s="135">
        <v>4.71</v>
      </c>
      <c r="D262" s="136">
        <v>0.68143311799999995</v>
      </c>
      <c r="E262" s="137">
        <v>1.0174878045233406</v>
      </c>
      <c r="F262" s="138">
        <v>1</v>
      </c>
      <c r="G262" s="139">
        <v>1.0175000000000001</v>
      </c>
      <c r="H262" s="140">
        <v>5519.9375</v>
      </c>
      <c r="I262" s="141" t="s">
        <v>18</v>
      </c>
      <c r="J262" s="141" t="s">
        <v>17</v>
      </c>
      <c r="K262" s="142" t="s">
        <v>340</v>
      </c>
      <c r="L262" s="143" t="s">
        <v>341</v>
      </c>
      <c r="M262" s="144"/>
      <c r="O262" s="145"/>
      <c r="P262" s="132"/>
    </row>
    <row r="263" spans="1:16">
      <c r="A263" s="146" t="s">
        <v>396</v>
      </c>
      <c r="B263" s="147" t="s">
        <v>1656</v>
      </c>
      <c r="C263" s="148">
        <v>8.6300000000000008</v>
      </c>
      <c r="D263" s="149">
        <v>1.4222254009999999</v>
      </c>
      <c r="E263" s="150">
        <v>2.1236082640773817</v>
      </c>
      <c r="F263" s="151">
        <v>1</v>
      </c>
      <c r="G263" s="150">
        <v>2.1236000000000002</v>
      </c>
      <c r="H263" s="152">
        <v>11520.53</v>
      </c>
      <c r="I263" s="153" t="s">
        <v>18</v>
      </c>
      <c r="J263" s="153" t="s">
        <v>17</v>
      </c>
      <c r="K263" s="154" t="s">
        <v>340</v>
      </c>
      <c r="L263" s="155" t="s">
        <v>341</v>
      </c>
      <c r="M263" s="144"/>
      <c r="O263" s="145"/>
      <c r="P263" s="132"/>
    </row>
    <row r="264" spans="1:16">
      <c r="A264" s="156" t="s">
        <v>397</v>
      </c>
      <c r="B264" s="157" t="s">
        <v>1657</v>
      </c>
      <c r="C264" s="158">
        <v>2.78</v>
      </c>
      <c r="D264" s="159">
        <v>0.380352368</v>
      </c>
      <c r="E264" s="160">
        <v>0.56792645622717408</v>
      </c>
      <c r="F264" s="161">
        <v>1</v>
      </c>
      <c r="G264" s="139">
        <v>0.56789999999999996</v>
      </c>
      <c r="H264" s="140">
        <v>3080.8574999999996</v>
      </c>
      <c r="I264" s="162" t="s">
        <v>18</v>
      </c>
      <c r="J264" s="162" t="s">
        <v>17</v>
      </c>
      <c r="K264" s="163" t="s">
        <v>340</v>
      </c>
      <c r="L264" s="164" t="s">
        <v>341</v>
      </c>
      <c r="M264" s="144"/>
      <c r="O264" s="145"/>
      <c r="P264" s="132"/>
    </row>
    <row r="265" spans="1:16">
      <c r="A265" s="133" t="s">
        <v>398</v>
      </c>
      <c r="B265" s="134" t="s">
        <v>1657</v>
      </c>
      <c r="C265" s="135">
        <v>3.69</v>
      </c>
      <c r="D265" s="136">
        <v>0.51887245800000004</v>
      </c>
      <c r="E265" s="137">
        <v>0.77475893697031806</v>
      </c>
      <c r="F265" s="138">
        <v>1</v>
      </c>
      <c r="G265" s="139">
        <v>0.77480000000000004</v>
      </c>
      <c r="H265" s="140">
        <v>4203.29</v>
      </c>
      <c r="I265" s="141" t="s">
        <v>18</v>
      </c>
      <c r="J265" s="141" t="s">
        <v>17</v>
      </c>
      <c r="K265" s="142" t="s">
        <v>340</v>
      </c>
      <c r="L265" s="143" t="s">
        <v>341</v>
      </c>
      <c r="M265" s="144"/>
      <c r="O265" s="145"/>
      <c r="P265" s="132"/>
    </row>
    <row r="266" spans="1:16">
      <c r="A266" s="133" t="s">
        <v>399</v>
      </c>
      <c r="B266" s="134" t="s">
        <v>1657</v>
      </c>
      <c r="C266" s="135">
        <v>5.12</v>
      </c>
      <c r="D266" s="136">
        <v>0.73311905300000002</v>
      </c>
      <c r="E266" s="137">
        <v>1.0946631092432473</v>
      </c>
      <c r="F266" s="138">
        <v>1</v>
      </c>
      <c r="G266" s="139">
        <v>1.0947</v>
      </c>
      <c r="H266" s="140">
        <v>5938.7475000000004</v>
      </c>
      <c r="I266" s="141" t="s">
        <v>18</v>
      </c>
      <c r="J266" s="141" t="s">
        <v>17</v>
      </c>
      <c r="K266" s="142" t="s">
        <v>340</v>
      </c>
      <c r="L266" s="143" t="s">
        <v>341</v>
      </c>
      <c r="M266" s="144"/>
      <c r="O266" s="145"/>
      <c r="P266" s="132"/>
    </row>
    <row r="267" spans="1:16">
      <c r="A267" s="146" t="s">
        <v>400</v>
      </c>
      <c r="B267" s="147" t="s">
        <v>1657</v>
      </c>
      <c r="C267" s="148">
        <v>7.23</v>
      </c>
      <c r="D267" s="149">
        <v>1.098343163</v>
      </c>
      <c r="E267" s="150">
        <v>1.6400006750685865</v>
      </c>
      <c r="F267" s="151">
        <v>1</v>
      </c>
      <c r="G267" s="150">
        <v>1.64</v>
      </c>
      <c r="H267" s="152">
        <v>8897</v>
      </c>
      <c r="I267" s="153" t="s">
        <v>18</v>
      </c>
      <c r="J267" s="153" t="s">
        <v>17</v>
      </c>
      <c r="K267" s="154" t="s">
        <v>340</v>
      </c>
      <c r="L267" s="155" t="s">
        <v>341</v>
      </c>
      <c r="M267" s="144"/>
      <c r="O267" s="145"/>
      <c r="P267" s="132"/>
    </row>
    <row r="268" spans="1:16">
      <c r="A268" s="156" t="s">
        <v>401</v>
      </c>
      <c r="B268" s="157" t="s">
        <v>1658</v>
      </c>
      <c r="C268" s="158">
        <v>2.95</v>
      </c>
      <c r="D268" s="159">
        <v>0.44024355500000001</v>
      </c>
      <c r="E268" s="160">
        <v>0.65735350454819041</v>
      </c>
      <c r="F268" s="161">
        <v>1</v>
      </c>
      <c r="G268" s="139">
        <v>0.65739999999999998</v>
      </c>
      <c r="H268" s="140">
        <v>3566.395</v>
      </c>
      <c r="I268" s="162" t="s">
        <v>18</v>
      </c>
      <c r="J268" s="162" t="s">
        <v>17</v>
      </c>
      <c r="K268" s="163" t="s">
        <v>340</v>
      </c>
      <c r="L268" s="164" t="s">
        <v>341</v>
      </c>
      <c r="M268" s="144"/>
      <c r="O268" s="145"/>
      <c r="P268" s="132"/>
    </row>
    <row r="269" spans="1:16">
      <c r="A269" s="133" t="s">
        <v>402</v>
      </c>
      <c r="B269" s="134" t="s">
        <v>1658</v>
      </c>
      <c r="C269" s="135">
        <v>3.68</v>
      </c>
      <c r="D269" s="136">
        <v>0.53995084500000001</v>
      </c>
      <c r="E269" s="137">
        <v>0.80623231439357868</v>
      </c>
      <c r="F269" s="138">
        <v>1</v>
      </c>
      <c r="G269" s="139">
        <v>0.80620000000000003</v>
      </c>
      <c r="H269" s="140">
        <v>4373.6350000000002</v>
      </c>
      <c r="I269" s="141" t="s">
        <v>18</v>
      </c>
      <c r="J269" s="141" t="s">
        <v>17</v>
      </c>
      <c r="K269" s="142" t="s">
        <v>340</v>
      </c>
      <c r="L269" s="143" t="s">
        <v>341</v>
      </c>
      <c r="M269" s="144"/>
      <c r="O269" s="145"/>
      <c r="P269" s="132"/>
    </row>
    <row r="270" spans="1:16">
      <c r="A270" s="133" t="s">
        <v>403</v>
      </c>
      <c r="B270" s="134" t="s">
        <v>1658</v>
      </c>
      <c r="C270" s="135">
        <v>4.6500000000000004</v>
      </c>
      <c r="D270" s="136">
        <v>0.67075108500000002</v>
      </c>
      <c r="E270" s="137">
        <v>1.0015378337662459</v>
      </c>
      <c r="F270" s="138">
        <v>1</v>
      </c>
      <c r="G270" s="139">
        <v>1.0015000000000001</v>
      </c>
      <c r="H270" s="140">
        <v>5433.1375000000007</v>
      </c>
      <c r="I270" s="141" t="s">
        <v>18</v>
      </c>
      <c r="J270" s="141" t="s">
        <v>17</v>
      </c>
      <c r="K270" s="142" t="s">
        <v>340</v>
      </c>
      <c r="L270" s="143" t="s">
        <v>341</v>
      </c>
      <c r="M270" s="144"/>
      <c r="O270" s="145"/>
      <c r="P270" s="132"/>
    </row>
    <row r="271" spans="1:16">
      <c r="A271" s="146" t="s">
        <v>404</v>
      </c>
      <c r="B271" s="147" t="s">
        <v>1658</v>
      </c>
      <c r="C271" s="148">
        <v>6.6</v>
      </c>
      <c r="D271" s="149">
        <v>0.99114229099999995</v>
      </c>
      <c r="E271" s="150">
        <v>1.4799327578907369</v>
      </c>
      <c r="F271" s="151">
        <v>1</v>
      </c>
      <c r="G271" s="150">
        <v>1.4799</v>
      </c>
      <c r="H271" s="152">
        <v>8028.4574999999995</v>
      </c>
      <c r="I271" s="153" t="s">
        <v>18</v>
      </c>
      <c r="J271" s="153" t="s">
        <v>17</v>
      </c>
      <c r="K271" s="154" t="s">
        <v>340</v>
      </c>
      <c r="L271" s="155" t="s">
        <v>341</v>
      </c>
      <c r="M271" s="144"/>
      <c r="O271" s="145"/>
      <c r="P271" s="132"/>
    </row>
    <row r="272" spans="1:16">
      <c r="A272" s="156" t="s">
        <v>405</v>
      </c>
      <c r="B272" s="157" t="s">
        <v>1659</v>
      </c>
      <c r="C272" s="158">
        <v>1.89</v>
      </c>
      <c r="D272" s="159">
        <v>0.32393345499999998</v>
      </c>
      <c r="E272" s="160">
        <v>0.48368406411912951</v>
      </c>
      <c r="F272" s="161">
        <v>1</v>
      </c>
      <c r="G272" s="139">
        <v>0.48370000000000002</v>
      </c>
      <c r="H272" s="140">
        <v>2624.0725000000002</v>
      </c>
      <c r="I272" s="162" t="s">
        <v>18</v>
      </c>
      <c r="J272" s="162" t="s">
        <v>17</v>
      </c>
      <c r="K272" s="163" t="s">
        <v>340</v>
      </c>
      <c r="L272" s="164" t="s">
        <v>341</v>
      </c>
      <c r="M272" s="144"/>
      <c r="O272" s="145"/>
      <c r="P272" s="132"/>
    </row>
    <row r="273" spans="1:16">
      <c r="A273" s="133" t="s">
        <v>406</v>
      </c>
      <c r="B273" s="134" t="s">
        <v>1659</v>
      </c>
      <c r="C273" s="135">
        <v>2.96</v>
      </c>
      <c r="D273" s="136">
        <v>0.45593402100000002</v>
      </c>
      <c r="E273" s="137">
        <v>0.68078186072956426</v>
      </c>
      <c r="F273" s="138">
        <v>1</v>
      </c>
      <c r="G273" s="139">
        <v>0.68079999999999996</v>
      </c>
      <c r="H273" s="140">
        <v>3693.3399999999997</v>
      </c>
      <c r="I273" s="141" t="s">
        <v>18</v>
      </c>
      <c r="J273" s="141" t="s">
        <v>17</v>
      </c>
      <c r="K273" s="142" t="s">
        <v>340</v>
      </c>
      <c r="L273" s="143" t="s">
        <v>341</v>
      </c>
      <c r="M273" s="144"/>
      <c r="O273" s="145"/>
      <c r="P273" s="132"/>
    </row>
    <row r="274" spans="1:16">
      <c r="A274" s="133" t="s">
        <v>407</v>
      </c>
      <c r="B274" s="134" t="s">
        <v>1659</v>
      </c>
      <c r="C274" s="135">
        <v>3.72</v>
      </c>
      <c r="D274" s="136">
        <v>0.63715828399999996</v>
      </c>
      <c r="E274" s="137">
        <v>0.95137844991123421</v>
      </c>
      <c r="F274" s="138">
        <v>1</v>
      </c>
      <c r="G274" s="139">
        <v>0.95140000000000002</v>
      </c>
      <c r="H274" s="140">
        <v>5161.3450000000003</v>
      </c>
      <c r="I274" s="141" t="s">
        <v>18</v>
      </c>
      <c r="J274" s="141" t="s">
        <v>17</v>
      </c>
      <c r="K274" s="142" t="s">
        <v>340</v>
      </c>
      <c r="L274" s="143" t="s">
        <v>341</v>
      </c>
      <c r="M274" s="144"/>
      <c r="O274" s="145"/>
      <c r="P274" s="132"/>
    </row>
    <row r="275" spans="1:16">
      <c r="A275" s="146" t="s">
        <v>408</v>
      </c>
      <c r="B275" s="147" t="s">
        <v>1659</v>
      </c>
      <c r="C275" s="148">
        <v>5.72</v>
      </c>
      <c r="D275" s="149">
        <v>1.0844715620000001</v>
      </c>
      <c r="E275" s="150">
        <v>1.6192881730285642</v>
      </c>
      <c r="F275" s="151">
        <v>1</v>
      </c>
      <c r="G275" s="150">
        <v>1.6193</v>
      </c>
      <c r="H275" s="152">
        <v>8784.7024999999994</v>
      </c>
      <c r="I275" s="153" t="s">
        <v>18</v>
      </c>
      <c r="J275" s="153" t="s">
        <v>17</v>
      </c>
      <c r="K275" s="154" t="s">
        <v>340</v>
      </c>
      <c r="L275" s="155" t="s">
        <v>341</v>
      </c>
      <c r="M275" s="144"/>
      <c r="O275" s="145"/>
      <c r="P275" s="132"/>
    </row>
    <row r="276" spans="1:16">
      <c r="A276" s="156" t="s">
        <v>409</v>
      </c>
      <c r="B276" s="157" t="s">
        <v>1660</v>
      </c>
      <c r="C276" s="158">
        <v>3.08</v>
      </c>
      <c r="D276" s="159">
        <v>0.50668935699999995</v>
      </c>
      <c r="E276" s="160">
        <v>0.75656763343467714</v>
      </c>
      <c r="F276" s="161">
        <v>1</v>
      </c>
      <c r="G276" s="139">
        <v>0.75660000000000005</v>
      </c>
      <c r="H276" s="140">
        <v>4104.5550000000003</v>
      </c>
      <c r="I276" s="162" t="s">
        <v>18</v>
      </c>
      <c r="J276" s="162" t="s">
        <v>17</v>
      </c>
      <c r="K276" s="163" t="s">
        <v>340</v>
      </c>
      <c r="L276" s="164" t="s">
        <v>341</v>
      </c>
      <c r="M276" s="144"/>
      <c r="O276" s="145"/>
      <c r="P276" s="132"/>
    </row>
    <row r="277" spans="1:16">
      <c r="A277" s="133" t="s">
        <v>410</v>
      </c>
      <c r="B277" s="134" t="s">
        <v>1660</v>
      </c>
      <c r="C277" s="135">
        <v>4.07</v>
      </c>
      <c r="D277" s="136">
        <v>0.59046957300000003</v>
      </c>
      <c r="E277" s="137">
        <v>0.88166479379947671</v>
      </c>
      <c r="F277" s="138">
        <v>1</v>
      </c>
      <c r="G277" s="139">
        <v>0.88170000000000004</v>
      </c>
      <c r="H277" s="140">
        <v>4783.2224999999999</v>
      </c>
      <c r="I277" s="141" t="s">
        <v>18</v>
      </c>
      <c r="J277" s="141" t="s">
        <v>17</v>
      </c>
      <c r="K277" s="142" t="s">
        <v>340</v>
      </c>
      <c r="L277" s="143" t="s">
        <v>341</v>
      </c>
      <c r="M277" s="144"/>
      <c r="O277" s="145"/>
      <c r="P277" s="132"/>
    </row>
    <row r="278" spans="1:16">
      <c r="A278" s="133" t="s">
        <v>411</v>
      </c>
      <c r="B278" s="134" t="s">
        <v>1660</v>
      </c>
      <c r="C278" s="135">
        <v>5.87</v>
      </c>
      <c r="D278" s="136">
        <v>0.79720997999999998</v>
      </c>
      <c r="E278" s="137">
        <v>1.1903610359810781</v>
      </c>
      <c r="F278" s="138">
        <v>1</v>
      </c>
      <c r="G278" s="139">
        <v>1.1903999999999999</v>
      </c>
      <c r="H278" s="140">
        <v>6457.9199999999992</v>
      </c>
      <c r="I278" s="141" t="s">
        <v>18</v>
      </c>
      <c r="J278" s="141" t="s">
        <v>17</v>
      </c>
      <c r="K278" s="142" t="s">
        <v>340</v>
      </c>
      <c r="L278" s="143" t="s">
        <v>341</v>
      </c>
      <c r="M278" s="144"/>
      <c r="O278" s="145"/>
      <c r="P278" s="132"/>
    </row>
    <row r="279" spans="1:16">
      <c r="A279" s="146" t="s">
        <v>412</v>
      </c>
      <c r="B279" s="147" t="s">
        <v>1660</v>
      </c>
      <c r="C279" s="148">
        <v>8.41</v>
      </c>
      <c r="D279" s="149">
        <v>1.1783826100000001</v>
      </c>
      <c r="E279" s="150">
        <v>1.7595122735689874</v>
      </c>
      <c r="F279" s="151">
        <v>1</v>
      </c>
      <c r="G279" s="150">
        <v>1.7595000000000001</v>
      </c>
      <c r="H279" s="152">
        <v>9545.2875000000004</v>
      </c>
      <c r="I279" s="153" t="s">
        <v>18</v>
      </c>
      <c r="J279" s="153" t="s">
        <v>17</v>
      </c>
      <c r="K279" s="154" t="s">
        <v>340</v>
      </c>
      <c r="L279" s="155" t="s">
        <v>341</v>
      </c>
      <c r="M279" s="144"/>
      <c r="O279" s="145"/>
      <c r="P279" s="132"/>
    </row>
    <row r="280" spans="1:16">
      <c r="A280" s="156" t="s">
        <v>413</v>
      </c>
      <c r="B280" s="157" t="s">
        <v>1661</v>
      </c>
      <c r="C280" s="158">
        <v>2.7</v>
      </c>
      <c r="D280" s="159">
        <v>0.39994942700000002</v>
      </c>
      <c r="E280" s="160">
        <v>0.59718797582508765</v>
      </c>
      <c r="F280" s="161">
        <v>1</v>
      </c>
      <c r="G280" s="139">
        <v>0.59719999999999995</v>
      </c>
      <c r="H280" s="140">
        <v>3239.81</v>
      </c>
      <c r="I280" s="162" t="s">
        <v>18</v>
      </c>
      <c r="J280" s="162" t="s">
        <v>17</v>
      </c>
      <c r="K280" s="163" t="s">
        <v>340</v>
      </c>
      <c r="L280" s="164" t="s">
        <v>341</v>
      </c>
      <c r="M280" s="144"/>
      <c r="O280" s="145"/>
      <c r="P280" s="132"/>
    </row>
    <row r="281" spans="1:16">
      <c r="A281" s="133" t="s">
        <v>414</v>
      </c>
      <c r="B281" s="134" t="s">
        <v>1661</v>
      </c>
      <c r="C281" s="135">
        <v>3.73</v>
      </c>
      <c r="D281" s="136">
        <v>0.55610554599999995</v>
      </c>
      <c r="E281" s="137">
        <v>0.83035384711488824</v>
      </c>
      <c r="F281" s="138">
        <v>1</v>
      </c>
      <c r="G281" s="139">
        <v>0.83040000000000003</v>
      </c>
      <c r="H281" s="140">
        <v>4504.92</v>
      </c>
      <c r="I281" s="141" t="s">
        <v>18</v>
      </c>
      <c r="J281" s="141" t="s">
        <v>17</v>
      </c>
      <c r="K281" s="142" t="s">
        <v>340</v>
      </c>
      <c r="L281" s="143" t="s">
        <v>341</v>
      </c>
      <c r="M281" s="144"/>
      <c r="O281" s="145"/>
      <c r="P281" s="132"/>
    </row>
    <row r="282" spans="1:16">
      <c r="A282" s="133" t="s">
        <v>415</v>
      </c>
      <c r="B282" s="134" t="s">
        <v>1661</v>
      </c>
      <c r="C282" s="135">
        <v>5.38</v>
      </c>
      <c r="D282" s="136">
        <v>0.78837046099999997</v>
      </c>
      <c r="E282" s="137">
        <v>1.1771622310759835</v>
      </c>
      <c r="F282" s="138">
        <v>1</v>
      </c>
      <c r="G282" s="139">
        <v>1.1772</v>
      </c>
      <c r="H282" s="140">
        <v>6386.31</v>
      </c>
      <c r="I282" s="141" t="s">
        <v>18</v>
      </c>
      <c r="J282" s="141" t="s">
        <v>17</v>
      </c>
      <c r="K282" s="142" t="s">
        <v>340</v>
      </c>
      <c r="L282" s="143" t="s">
        <v>341</v>
      </c>
      <c r="M282" s="144"/>
      <c r="O282" s="145"/>
      <c r="P282" s="132"/>
    </row>
    <row r="283" spans="1:16">
      <c r="A283" s="146" t="s">
        <v>416</v>
      </c>
      <c r="B283" s="147" t="s">
        <v>1661</v>
      </c>
      <c r="C283" s="148">
        <v>7.57</v>
      </c>
      <c r="D283" s="149">
        <v>1.15824141</v>
      </c>
      <c r="E283" s="150">
        <v>1.7294382650901896</v>
      </c>
      <c r="F283" s="151">
        <v>1</v>
      </c>
      <c r="G283" s="150">
        <v>1.7294</v>
      </c>
      <c r="H283" s="152">
        <v>9381.9950000000008</v>
      </c>
      <c r="I283" s="153" t="s">
        <v>18</v>
      </c>
      <c r="J283" s="153" t="s">
        <v>17</v>
      </c>
      <c r="K283" s="154" t="s">
        <v>340</v>
      </c>
      <c r="L283" s="155" t="s">
        <v>341</v>
      </c>
      <c r="M283" s="144"/>
      <c r="O283" s="145"/>
      <c r="P283" s="132"/>
    </row>
    <row r="284" spans="1:16">
      <c r="A284" s="156" t="s">
        <v>417</v>
      </c>
      <c r="B284" s="157" t="s">
        <v>1662</v>
      </c>
      <c r="C284" s="158">
        <v>2.4</v>
      </c>
      <c r="D284" s="159">
        <v>0.39469294500000002</v>
      </c>
      <c r="E284" s="160">
        <v>0.58933921387263966</v>
      </c>
      <c r="F284" s="161">
        <v>1</v>
      </c>
      <c r="G284" s="139">
        <v>0.58930000000000005</v>
      </c>
      <c r="H284" s="140">
        <v>3196.9525000000003</v>
      </c>
      <c r="I284" s="162" t="s">
        <v>18</v>
      </c>
      <c r="J284" s="162" t="s">
        <v>17</v>
      </c>
      <c r="K284" s="163" t="s">
        <v>340</v>
      </c>
      <c r="L284" s="164" t="s">
        <v>341</v>
      </c>
      <c r="M284" s="144"/>
      <c r="O284" s="145"/>
      <c r="P284" s="132"/>
    </row>
    <row r="285" spans="1:16">
      <c r="A285" s="133" t="s">
        <v>418</v>
      </c>
      <c r="B285" s="134" t="s">
        <v>1662</v>
      </c>
      <c r="C285" s="135">
        <v>3.29</v>
      </c>
      <c r="D285" s="136">
        <v>0.51728713500000001</v>
      </c>
      <c r="E285" s="137">
        <v>0.77239179810353586</v>
      </c>
      <c r="F285" s="138">
        <v>1</v>
      </c>
      <c r="G285" s="139">
        <v>0.77239999999999998</v>
      </c>
      <c r="H285" s="140">
        <v>4190.2699999999995</v>
      </c>
      <c r="I285" s="141" t="s">
        <v>18</v>
      </c>
      <c r="J285" s="141" t="s">
        <v>17</v>
      </c>
      <c r="K285" s="142" t="s">
        <v>340</v>
      </c>
      <c r="L285" s="143" t="s">
        <v>341</v>
      </c>
      <c r="M285" s="144"/>
      <c r="O285" s="145"/>
      <c r="P285" s="132"/>
    </row>
    <row r="286" spans="1:16">
      <c r="A286" s="133" t="s">
        <v>419</v>
      </c>
      <c r="B286" s="134" t="s">
        <v>1662</v>
      </c>
      <c r="C286" s="135">
        <v>4.8899999999999997</v>
      </c>
      <c r="D286" s="136">
        <v>0.71968103500000002</v>
      </c>
      <c r="E286" s="137">
        <v>1.0745980154419725</v>
      </c>
      <c r="F286" s="138">
        <v>1</v>
      </c>
      <c r="G286" s="139">
        <v>1.0746</v>
      </c>
      <c r="H286" s="140">
        <v>5829.7049999999999</v>
      </c>
      <c r="I286" s="141" t="s">
        <v>18</v>
      </c>
      <c r="J286" s="141" t="s">
        <v>17</v>
      </c>
      <c r="K286" s="142" t="s">
        <v>340</v>
      </c>
      <c r="L286" s="143" t="s">
        <v>341</v>
      </c>
      <c r="M286" s="144"/>
      <c r="O286" s="145"/>
      <c r="P286" s="132"/>
    </row>
    <row r="287" spans="1:16">
      <c r="A287" s="146" t="s">
        <v>420</v>
      </c>
      <c r="B287" s="147" t="s">
        <v>1662</v>
      </c>
      <c r="C287" s="148">
        <v>7.97</v>
      </c>
      <c r="D287" s="149">
        <v>1.1544947800000001</v>
      </c>
      <c r="E287" s="150">
        <v>1.7238439518225137</v>
      </c>
      <c r="F287" s="151">
        <v>1</v>
      </c>
      <c r="G287" s="150">
        <v>1.7238</v>
      </c>
      <c r="H287" s="152">
        <v>9351.6149999999998</v>
      </c>
      <c r="I287" s="153" t="s">
        <v>18</v>
      </c>
      <c r="J287" s="153" t="s">
        <v>17</v>
      </c>
      <c r="K287" s="154" t="s">
        <v>340</v>
      </c>
      <c r="L287" s="155" t="s">
        <v>341</v>
      </c>
      <c r="M287" s="144"/>
      <c r="O287" s="145"/>
      <c r="P287" s="132"/>
    </row>
    <row r="288" spans="1:16">
      <c r="A288" s="156" t="s">
        <v>421</v>
      </c>
      <c r="B288" s="157" t="s">
        <v>1663</v>
      </c>
      <c r="C288" s="158">
        <v>2.4300000000000002</v>
      </c>
      <c r="D288" s="159">
        <v>0.39055863299999999</v>
      </c>
      <c r="E288" s="160">
        <v>0.5831660298447765</v>
      </c>
      <c r="F288" s="161">
        <v>1</v>
      </c>
      <c r="G288" s="139">
        <v>0.58320000000000005</v>
      </c>
      <c r="H288" s="140">
        <v>3163.86</v>
      </c>
      <c r="I288" s="162" t="s">
        <v>18</v>
      </c>
      <c r="J288" s="162" t="s">
        <v>17</v>
      </c>
      <c r="K288" s="163" t="s">
        <v>340</v>
      </c>
      <c r="L288" s="164" t="s">
        <v>341</v>
      </c>
      <c r="M288" s="144"/>
      <c r="O288" s="145"/>
      <c r="P288" s="132"/>
    </row>
    <row r="289" spans="1:16">
      <c r="A289" s="133" t="s">
        <v>422</v>
      </c>
      <c r="B289" s="134" t="s">
        <v>1663</v>
      </c>
      <c r="C289" s="135">
        <v>3.06</v>
      </c>
      <c r="D289" s="136">
        <v>0.47543877200000001</v>
      </c>
      <c r="E289" s="137">
        <v>0.70990554983204257</v>
      </c>
      <c r="F289" s="138">
        <v>1</v>
      </c>
      <c r="G289" s="139">
        <v>0.70989999999999998</v>
      </c>
      <c r="H289" s="140">
        <v>3851.2075</v>
      </c>
      <c r="I289" s="141" t="s">
        <v>18</v>
      </c>
      <c r="J289" s="141" t="s">
        <v>17</v>
      </c>
      <c r="K289" s="142" t="s">
        <v>340</v>
      </c>
      <c r="L289" s="143" t="s">
        <v>341</v>
      </c>
      <c r="M289" s="144"/>
      <c r="O289" s="145"/>
      <c r="P289" s="132"/>
    </row>
    <row r="290" spans="1:16">
      <c r="A290" s="133" t="s">
        <v>423</v>
      </c>
      <c r="B290" s="134" t="s">
        <v>1663</v>
      </c>
      <c r="C290" s="135">
        <v>4.12</v>
      </c>
      <c r="D290" s="136">
        <v>0.63436094600000004</v>
      </c>
      <c r="E290" s="137">
        <v>0.94720158027436741</v>
      </c>
      <c r="F290" s="138">
        <v>1</v>
      </c>
      <c r="G290" s="139">
        <v>0.94720000000000004</v>
      </c>
      <c r="H290" s="140">
        <v>5138.5600000000004</v>
      </c>
      <c r="I290" s="141" t="s">
        <v>18</v>
      </c>
      <c r="J290" s="141" t="s">
        <v>17</v>
      </c>
      <c r="K290" s="142" t="s">
        <v>340</v>
      </c>
      <c r="L290" s="143" t="s">
        <v>341</v>
      </c>
      <c r="M290" s="144"/>
      <c r="O290" s="145"/>
      <c r="P290" s="132"/>
    </row>
    <row r="291" spans="1:16">
      <c r="A291" s="146" t="s">
        <v>424</v>
      </c>
      <c r="B291" s="147" t="s">
        <v>1663</v>
      </c>
      <c r="C291" s="148">
        <v>6.07</v>
      </c>
      <c r="D291" s="149">
        <v>1.0363063749999999</v>
      </c>
      <c r="E291" s="150">
        <v>1.547369903897585</v>
      </c>
      <c r="F291" s="151">
        <v>1</v>
      </c>
      <c r="G291" s="150">
        <v>1.5474000000000001</v>
      </c>
      <c r="H291" s="152">
        <v>8394.6450000000004</v>
      </c>
      <c r="I291" s="153" t="s">
        <v>18</v>
      </c>
      <c r="J291" s="153" t="s">
        <v>17</v>
      </c>
      <c r="K291" s="154" t="s">
        <v>340</v>
      </c>
      <c r="L291" s="155" t="s">
        <v>341</v>
      </c>
      <c r="M291" s="144"/>
      <c r="O291" s="145"/>
      <c r="P291" s="132"/>
    </row>
    <row r="292" spans="1:16">
      <c r="A292" s="156" t="s">
        <v>425</v>
      </c>
      <c r="B292" s="157" t="s">
        <v>1664</v>
      </c>
      <c r="C292" s="158">
        <v>5.52</v>
      </c>
      <c r="D292" s="159">
        <v>3.1378028590000002</v>
      </c>
      <c r="E292" s="160">
        <v>4.6852377110778631</v>
      </c>
      <c r="F292" s="161">
        <v>1</v>
      </c>
      <c r="G292" s="139">
        <v>4.6852</v>
      </c>
      <c r="H292" s="140">
        <v>25417.21</v>
      </c>
      <c r="I292" s="162" t="s">
        <v>18</v>
      </c>
      <c r="J292" s="162" t="s">
        <v>17</v>
      </c>
      <c r="K292" s="163" t="s">
        <v>159</v>
      </c>
      <c r="L292" s="164" t="s">
        <v>426</v>
      </c>
      <c r="M292" s="144"/>
      <c r="O292" s="145"/>
      <c r="P292" s="132"/>
    </row>
    <row r="293" spans="1:16">
      <c r="A293" s="133" t="s">
        <v>427</v>
      </c>
      <c r="B293" s="134" t="s">
        <v>1664</v>
      </c>
      <c r="C293" s="135">
        <v>6.88</v>
      </c>
      <c r="D293" s="136">
        <v>3.6061936609999998</v>
      </c>
      <c r="E293" s="137">
        <v>5.3846195230224749</v>
      </c>
      <c r="F293" s="138">
        <v>1</v>
      </c>
      <c r="G293" s="139">
        <v>5.3845999999999998</v>
      </c>
      <c r="H293" s="140">
        <v>29211.454999999998</v>
      </c>
      <c r="I293" s="141" t="s">
        <v>18</v>
      </c>
      <c r="J293" s="141" t="s">
        <v>17</v>
      </c>
      <c r="K293" s="142" t="s">
        <v>159</v>
      </c>
      <c r="L293" s="143" t="s">
        <v>426</v>
      </c>
      <c r="M293" s="144"/>
      <c r="O293" s="145"/>
      <c r="P293" s="132"/>
    </row>
    <row r="294" spans="1:16">
      <c r="A294" s="133" t="s">
        <v>428</v>
      </c>
      <c r="B294" s="134" t="s">
        <v>1664</v>
      </c>
      <c r="C294" s="135">
        <v>10.31</v>
      </c>
      <c r="D294" s="136">
        <v>4.7169520010000001</v>
      </c>
      <c r="E294" s="137">
        <v>7.0431580279305832</v>
      </c>
      <c r="F294" s="138">
        <v>1</v>
      </c>
      <c r="G294" s="139">
        <v>7.0431999999999997</v>
      </c>
      <c r="H294" s="140">
        <v>38209.360000000001</v>
      </c>
      <c r="I294" s="141" t="s">
        <v>18</v>
      </c>
      <c r="J294" s="141" t="s">
        <v>17</v>
      </c>
      <c r="K294" s="142" t="s">
        <v>159</v>
      </c>
      <c r="L294" s="143" t="s">
        <v>426</v>
      </c>
      <c r="M294" s="144"/>
      <c r="O294" s="145"/>
      <c r="P294" s="132"/>
    </row>
    <row r="295" spans="1:16">
      <c r="A295" s="146" t="s">
        <v>429</v>
      </c>
      <c r="B295" s="147" t="s">
        <v>1664</v>
      </c>
      <c r="C295" s="148">
        <v>23.68</v>
      </c>
      <c r="D295" s="149">
        <v>8.2117235019999999</v>
      </c>
      <c r="E295" s="150">
        <v>12.261406580774224</v>
      </c>
      <c r="F295" s="151">
        <v>1</v>
      </c>
      <c r="G295" s="150">
        <v>12.2614</v>
      </c>
      <c r="H295" s="152">
        <v>66518.095000000001</v>
      </c>
      <c r="I295" s="153" t="s">
        <v>18</v>
      </c>
      <c r="J295" s="153" t="s">
        <v>17</v>
      </c>
      <c r="K295" s="154" t="s">
        <v>159</v>
      </c>
      <c r="L295" s="155" t="s">
        <v>426</v>
      </c>
      <c r="M295" s="144"/>
      <c r="O295" s="145"/>
      <c r="P295" s="132"/>
    </row>
    <row r="296" spans="1:16">
      <c r="A296" s="156" t="s">
        <v>430</v>
      </c>
      <c r="B296" s="157" t="s">
        <v>1665</v>
      </c>
      <c r="C296" s="158">
        <v>12.6</v>
      </c>
      <c r="D296" s="159">
        <v>8.1717479110000006</v>
      </c>
      <c r="E296" s="160">
        <v>12.201716678351383</v>
      </c>
      <c r="F296" s="161">
        <v>1</v>
      </c>
      <c r="G296" s="139">
        <v>12.201700000000001</v>
      </c>
      <c r="H296" s="140">
        <v>66194.222500000003</v>
      </c>
      <c r="I296" s="162" t="s">
        <v>18</v>
      </c>
      <c r="J296" s="162" t="s">
        <v>17</v>
      </c>
      <c r="K296" s="163" t="s">
        <v>159</v>
      </c>
      <c r="L296" s="164" t="s">
        <v>426</v>
      </c>
      <c r="M296" s="144"/>
      <c r="O296" s="145"/>
      <c r="P296" s="132"/>
    </row>
    <row r="297" spans="1:16">
      <c r="A297" s="133" t="s">
        <v>431</v>
      </c>
      <c r="B297" s="134" t="s">
        <v>1665</v>
      </c>
      <c r="C297" s="135">
        <v>14.9</v>
      </c>
      <c r="D297" s="136">
        <v>10.25087255</v>
      </c>
      <c r="E297" s="137">
        <v>15.30617977001241</v>
      </c>
      <c r="F297" s="138">
        <v>1</v>
      </c>
      <c r="G297" s="139">
        <v>15.3062</v>
      </c>
      <c r="H297" s="140">
        <v>83036.135000000009</v>
      </c>
      <c r="I297" s="141" t="s">
        <v>18</v>
      </c>
      <c r="J297" s="141" t="s">
        <v>17</v>
      </c>
      <c r="K297" s="142" t="s">
        <v>159</v>
      </c>
      <c r="L297" s="143" t="s">
        <v>426</v>
      </c>
      <c r="M297" s="144"/>
      <c r="O297" s="145"/>
      <c r="P297" s="132"/>
    </row>
    <row r="298" spans="1:16">
      <c r="A298" s="133" t="s">
        <v>432</v>
      </c>
      <c r="B298" s="134" t="s">
        <v>1665</v>
      </c>
      <c r="C298" s="135">
        <v>26.33</v>
      </c>
      <c r="D298" s="136">
        <v>14.36741548</v>
      </c>
      <c r="E298" s="137">
        <v>21.452831755999068</v>
      </c>
      <c r="F298" s="138">
        <v>1</v>
      </c>
      <c r="G298" s="139">
        <v>21.4528</v>
      </c>
      <c r="H298" s="140">
        <v>116381.44</v>
      </c>
      <c r="I298" s="141" t="s">
        <v>18</v>
      </c>
      <c r="J298" s="141" t="s">
        <v>17</v>
      </c>
      <c r="K298" s="142" t="s">
        <v>159</v>
      </c>
      <c r="L298" s="143" t="s">
        <v>426</v>
      </c>
      <c r="M298" s="144"/>
      <c r="O298" s="145"/>
      <c r="P298" s="132"/>
    </row>
    <row r="299" spans="1:16">
      <c r="A299" s="146" t="s">
        <v>433</v>
      </c>
      <c r="B299" s="147" t="s">
        <v>1665</v>
      </c>
      <c r="C299" s="148">
        <v>35.76</v>
      </c>
      <c r="D299" s="149">
        <v>17.985445160000001</v>
      </c>
      <c r="E299" s="150">
        <v>26.855124334041165</v>
      </c>
      <c r="F299" s="151">
        <v>1</v>
      </c>
      <c r="G299" s="150">
        <v>26.8551</v>
      </c>
      <c r="H299" s="152">
        <v>145688.91750000001</v>
      </c>
      <c r="I299" s="153" t="s">
        <v>18</v>
      </c>
      <c r="J299" s="153" t="s">
        <v>17</v>
      </c>
      <c r="K299" s="154" t="s">
        <v>159</v>
      </c>
      <c r="L299" s="155" t="s">
        <v>426</v>
      </c>
      <c r="M299" s="144"/>
      <c r="O299" s="145"/>
      <c r="P299" s="132"/>
    </row>
    <row r="300" spans="1:16">
      <c r="A300" s="156" t="s">
        <v>434</v>
      </c>
      <c r="B300" s="157" t="s">
        <v>1666</v>
      </c>
      <c r="C300" s="158">
        <v>7.49</v>
      </c>
      <c r="D300" s="159">
        <v>3.7075557369999999</v>
      </c>
      <c r="E300" s="160">
        <v>5.5359691910190456</v>
      </c>
      <c r="F300" s="161">
        <v>1</v>
      </c>
      <c r="G300" s="139">
        <v>5.5359999999999996</v>
      </c>
      <c r="H300" s="140">
        <v>30032.799999999999</v>
      </c>
      <c r="I300" s="162" t="s">
        <v>18</v>
      </c>
      <c r="J300" s="162" t="s">
        <v>17</v>
      </c>
      <c r="K300" s="163" t="s">
        <v>159</v>
      </c>
      <c r="L300" s="164" t="s">
        <v>426</v>
      </c>
      <c r="M300" s="144"/>
      <c r="O300" s="145"/>
      <c r="P300" s="132"/>
    </row>
    <row r="301" spans="1:16">
      <c r="A301" s="133" t="s">
        <v>435</v>
      </c>
      <c r="B301" s="134" t="s">
        <v>1666</v>
      </c>
      <c r="C301" s="135">
        <v>9.2899999999999991</v>
      </c>
      <c r="D301" s="136">
        <v>4.1731570199999997</v>
      </c>
      <c r="E301" s="137">
        <v>6.2311858083348488</v>
      </c>
      <c r="F301" s="138">
        <v>1</v>
      </c>
      <c r="G301" s="139">
        <v>6.2312000000000003</v>
      </c>
      <c r="H301" s="140">
        <v>33804.26</v>
      </c>
      <c r="I301" s="141" t="s">
        <v>18</v>
      </c>
      <c r="J301" s="141" t="s">
        <v>17</v>
      </c>
      <c r="K301" s="142" t="s">
        <v>159</v>
      </c>
      <c r="L301" s="143" t="s">
        <v>426</v>
      </c>
      <c r="M301" s="144"/>
      <c r="O301" s="145"/>
      <c r="P301" s="132"/>
    </row>
    <row r="302" spans="1:16">
      <c r="A302" s="133" t="s">
        <v>436</v>
      </c>
      <c r="B302" s="134" t="s">
        <v>1666</v>
      </c>
      <c r="C302" s="135">
        <v>13.18</v>
      </c>
      <c r="D302" s="136">
        <v>5.3488566540000004</v>
      </c>
      <c r="E302" s="137">
        <v>7.9866919728848904</v>
      </c>
      <c r="F302" s="138">
        <v>1</v>
      </c>
      <c r="G302" s="139">
        <v>7.9866999999999999</v>
      </c>
      <c r="H302" s="140">
        <v>43327.847499999996</v>
      </c>
      <c r="I302" s="141" t="s">
        <v>18</v>
      </c>
      <c r="J302" s="141" t="s">
        <v>17</v>
      </c>
      <c r="K302" s="142" t="s">
        <v>159</v>
      </c>
      <c r="L302" s="143" t="s">
        <v>426</v>
      </c>
      <c r="M302" s="144"/>
      <c r="O302" s="145"/>
      <c r="P302" s="132"/>
    </row>
    <row r="303" spans="1:16">
      <c r="A303" s="146" t="s">
        <v>437</v>
      </c>
      <c r="B303" s="147" t="s">
        <v>1666</v>
      </c>
      <c r="C303" s="148">
        <v>20.03</v>
      </c>
      <c r="D303" s="149">
        <v>7.5873533520000001</v>
      </c>
      <c r="E303" s="150">
        <v>11.329122844700498</v>
      </c>
      <c r="F303" s="151">
        <v>1</v>
      </c>
      <c r="G303" s="150">
        <v>11.3291</v>
      </c>
      <c r="H303" s="152">
        <v>61460.3675</v>
      </c>
      <c r="I303" s="153" t="s">
        <v>18</v>
      </c>
      <c r="J303" s="153" t="s">
        <v>17</v>
      </c>
      <c r="K303" s="154" t="s">
        <v>159</v>
      </c>
      <c r="L303" s="155" t="s">
        <v>426</v>
      </c>
      <c r="M303" s="144"/>
      <c r="O303" s="145"/>
      <c r="P303" s="132"/>
    </row>
    <row r="304" spans="1:16">
      <c r="A304" s="156" t="s">
        <v>438</v>
      </c>
      <c r="B304" s="157" t="s">
        <v>1667</v>
      </c>
      <c r="C304" s="158">
        <v>5.53</v>
      </c>
      <c r="D304" s="159">
        <v>3.1381166550000001</v>
      </c>
      <c r="E304" s="160">
        <v>4.6857062583126163</v>
      </c>
      <c r="F304" s="161">
        <v>1</v>
      </c>
      <c r="G304" s="139">
        <v>4.6856999999999998</v>
      </c>
      <c r="H304" s="140">
        <v>25419.922499999997</v>
      </c>
      <c r="I304" s="162" t="s">
        <v>18</v>
      </c>
      <c r="J304" s="162" t="s">
        <v>17</v>
      </c>
      <c r="K304" s="163" t="s">
        <v>159</v>
      </c>
      <c r="L304" s="164" t="s">
        <v>426</v>
      </c>
      <c r="M304" s="144"/>
      <c r="O304" s="145"/>
      <c r="P304" s="132"/>
    </row>
    <row r="305" spans="1:16">
      <c r="A305" s="133" t="s">
        <v>439</v>
      </c>
      <c r="B305" s="134" t="s">
        <v>1667</v>
      </c>
      <c r="C305" s="135">
        <v>6.7</v>
      </c>
      <c r="D305" s="136">
        <v>3.4826128409999999</v>
      </c>
      <c r="E305" s="137">
        <v>5.2000937436003571</v>
      </c>
      <c r="F305" s="138">
        <v>1</v>
      </c>
      <c r="G305" s="139">
        <v>5.2000999999999999</v>
      </c>
      <c r="H305" s="140">
        <v>28210.5425</v>
      </c>
      <c r="I305" s="141" t="s">
        <v>18</v>
      </c>
      <c r="J305" s="141" t="s">
        <v>17</v>
      </c>
      <c r="K305" s="142" t="s">
        <v>159</v>
      </c>
      <c r="L305" s="143" t="s">
        <v>426</v>
      </c>
      <c r="M305" s="144"/>
      <c r="O305" s="145"/>
      <c r="P305" s="132"/>
    </row>
    <row r="306" spans="1:16">
      <c r="A306" s="133" t="s">
        <v>440</v>
      </c>
      <c r="B306" s="134" t="s">
        <v>1667</v>
      </c>
      <c r="C306" s="135">
        <v>9.75</v>
      </c>
      <c r="D306" s="136">
        <v>4.3187794540000004</v>
      </c>
      <c r="E306" s="137">
        <v>6.4486232159778476</v>
      </c>
      <c r="F306" s="138">
        <v>1</v>
      </c>
      <c r="G306" s="139">
        <v>6.4485999999999999</v>
      </c>
      <c r="H306" s="140">
        <v>34983.654999999999</v>
      </c>
      <c r="I306" s="141" t="s">
        <v>18</v>
      </c>
      <c r="J306" s="141" t="s">
        <v>17</v>
      </c>
      <c r="K306" s="142" t="s">
        <v>159</v>
      </c>
      <c r="L306" s="143" t="s">
        <v>426</v>
      </c>
      <c r="M306" s="144"/>
      <c r="O306" s="145"/>
      <c r="P306" s="132"/>
    </row>
    <row r="307" spans="1:16">
      <c r="A307" s="146" t="s">
        <v>441</v>
      </c>
      <c r="B307" s="147" t="s">
        <v>1667</v>
      </c>
      <c r="C307" s="148">
        <v>16.5</v>
      </c>
      <c r="D307" s="149">
        <v>6.4321112530000004</v>
      </c>
      <c r="E307" s="150">
        <v>9.6041630269940068</v>
      </c>
      <c r="F307" s="151">
        <v>1</v>
      </c>
      <c r="G307" s="150">
        <v>9.6042000000000005</v>
      </c>
      <c r="H307" s="152">
        <v>52102.785000000003</v>
      </c>
      <c r="I307" s="153" t="s">
        <v>18</v>
      </c>
      <c r="J307" s="153" t="s">
        <v>17</v>
      </c>
      <c r="K307" s="154" t="s">
        <v>159</v>
      </c>
      <c r="L307" s="155" t="s">
        <v>426</v>
      </c>
      <c r="M307" s="144"/>
      <c r="O307" s="145"/>
      <c r="P307" s="132"/>
    </row>
    <row r="308" spans="1:16">
      <c r="A308" s="156" t="s">
        <v>442</v>
      </c>
      <c r="B308" s="157" t="s">
        <v>1668</v>
      </c>
      <c r="C308" s="158">
        <v>6.92</v>
      </c>
      <c r="D308" s="159">
        <v>3.050125778</v>
      </c>
      <c r="E308" s="160">
        <v>4.5543219127445846</v>
      </c>
      <c r="F308" s="161">
        <v>1</v>
      </c>
      <c r="G308" s="139">
        <v>4.5542999999999996</v>
      </c>
      <c r="H308" s="140">
        <v>24707.077499999999</v>
      </c>
      <c r="I308" s="162" t="s">
        <v>18</v>
      </c>
      <c r="J308" s="162" t="s">
        <v>17</v>
      </c>
      <c r="K308" s="163" t="s">
        <v>159</v>
      </c>
      <c r="L308" s="164" t="s">
        <v>426</v>
      </c>
      <c r="M308" s="144"/>
      <c r="O308" s="145"/>
      <c r="P308" s="132"/>
    </row>
    <row r="309" spans="1:16">
      <c r="A309" s="133" t="s">
        <v>443</v>
      </c>
      <c r="B309" s="134" t="s">
        <v>1668</v>
      </c>
      <c r="C309" s="135">
        <v>8.9499999999999993</v>
      </c>
      <c r="D309" s="136">
        <v>3.561931054</v>
      </c>
      <c r="E309" s="137">
        <v>5.3185284252620795</v>
      </c>
      <c r="F309" s="138">
        <v>1</v>
      </c>
      <c r="G309" s="139">
        <v>5.3185000000000002</v>
      </c>
      <c r="H309" s="140">
        <v>28852.862500000003</v>
      </c>
      <c r="I309" s="141" t="s">
        <v>18</v>
      </c>
      <c r="J309" s="141" t="s">
        <v>17</v>
      </c>
      <c r="K309" s="142" t="s">
        <v>159</v>
      </c>
      <c r="L309" s="143" t="s">
        <v>426</v>
      </c>
      <c r="M309" s="144"/>
      <c r="O309" s="145"/>
      <c r="P309" s="132"/>
    </row>
    <row r="310" spans="1:16">
      <c r="A310" s="133" t="s">
        <v>444</v>
      </c>
      <c r="B310" s="134" t="s">
        <v>1668</v>
      </c>
      <c r="C310" s="135">
        <v>11.51</v>
      </c>
      <c r="D310" s="136">
        <v>4.3444224570000003</v>
      </c>
      <c r="E310" s="137">
        <v>6.4869122896002649</v>
      </c>
      <c r="F310" s="138">
        <v>1</v>
      </c>
      <c r="G310" s="139">
        <v>6.4869000000000003</v>
      </c>
      <c r="H310" s="140">
        <v>35191.432500000003</v>
      </c>
      <c r="I310" s="141" t="s">
        <v>18</v>
      </c>
      <c r="J310" s="141" t="s">
        <v>17</v>
      </c>
      <c r="K310" s="142" t="s">
        <v>159</v>
      </c>
      <c r="L310" s="143" t="s">
        <v>426</v>
      </c>
      <c r="M310" s="144"/>
      <c r="O310" s="145"/>
      <c r="P310" s="132"/>
    </row>
    <row r="311" spans="1:16">
      <c r="A311" s="146" t="s">
        <v>445</v>
      </c>
      <c r="B311" s="147" t="s">
        <v>1668</v>
      </c>
      <c r="C311" s="148">
        <v>16.05</v>
      </c>
      <c r="D311" s="149">
        <v>5.8829764249999998</v>
      </c>
      <c r="E311" s="150">
        <v>8.7842175682688506</v>
      </c>
      <c r="F311" s="151">
        <v>1</v>
      </c>
      <c r="G311" s="150">
        <v>8.7842000000000002</v>
      </c>
      <c r="H311" s="152">
        <v>47654.285000000003</v>
      </c>
      <c r="I311" s="153" t="s">
        <v>18</v>
      </c>
      <c r="J311" s="153" t="s">
        <v>17</v>
      </c>
      <c r="K311" s="154" t="s">
        <v>159</v>
      </c>
      <c r="L311" s="155" t="s">
        <v>426</v>
      </c>
      <c r="M311" s="144"/>
      <c r="O311" s="145"/>
      <c r="P311" s="132"/>
    </row>
    <row r="312" spans="1:16">
      <c r="A312" s="156" t="s">
        <v>446</v>
      </c>
      <c r="B312" s="157" t="s">
        <v>1669</v>
      </c>
      <c r="C312" s="158">
        <v>5.73</v>
      </c>
      <c r="D312" s="159">
        <v>2.7146494489999999</v>
      </c>
      <c r="E312" s="160">
        <v>4.0534025056197907</v>
      </c>
      <c r="F312" s="161">
        <v>1</v>
      </c>
      <c r="G312" s="139">
        <v>4.0533999999999999</v>
      </c>
      <c r="H312" s="140">
        <v>21989.695</v>
      </c>
      <c r="I312" s="162" t="s">
        <v>18</v>
      </c>
      <c r="J312" s="162" t="s">
        <v>17</v>
      </c>
      <c r="K312" s="163" t="s">
        <v>159</v>
      </c>
      <c r="L312" s="164" t="s">
        <v>426</v>
      </c>
      <c r="M312" s="144"/>
      <c r="O312" s="145"/>
      <c r="P312" s="132"/>
    </row>
    <row r="313" spans="1:16">
      <c r="A313" s="133" t="s">
        <v>447</v>
      </c>
      <c r="B313" s="134" t="s">
        <v>1669</v>
      </c>
      <c r="C313" s="135">
        <v>6.87</v>
      </c>
      <c r="D313" s="136">
        <v>2.9851286020000001</v>
      </c>
      <c r="E313" s="137">
        <v>4.4572708124068736</v>
      </c>
      <c r="F313" s="138">
        <v>1</v>
      </c>
      <c r="G313" s="139">
        <v>4.4573</v>
      </c>
      <c r="H313" s="140">
        <v>24180.852500000001</v>
      </c>
      <c r="I313" s="141" t="s">
        <v>18</v>
      </c>
      <c r="J313" s="141" t="s">
        <v>17</v>
      </c>
      <c r="K313" s="142" t="s">
        <v>159</v>
      </c>
      <c r="L313" s="143" t="s">
        <v>426</v>
      </c>
      <c r="M313" s="144"/>
      <c r="O313" s="145"/>
      <c r="P313" s="132"/>
    </row>
    <row r="314" spans="1:16">
      <c r="A314" s="133" t="s">
        <v>448</v>
      </c>
      <c r="B314" s="134" t="s">
        <v>1669</v>
      </c>
      <c r="C314" s="135">
        <v>9.0399999999999991</v>
      </c>
      <c r="D314" s="136">
        <v>3.5498055540000002</v>
      </c>
      <c r="E314" s="137">
        <v>5.3004231291620627</v>
      </c>
      <c r="F314" s="138">
        <v>1</v>
      </c>
      <c r="G314" s="139">
        <v>5.3003999999999998</v>
      </c>
      <c r="H314" s="140">
        <v>28754.67</v>
      </c>
      <c r="I314" s="141" t="s">
        <v>18</v>
      </c>
      <c r="J314" s="141" t="s">
        <v>17</v>
      </c>
      <c r="K314" s="142" t="s">
        <v>159</v>
      </c>
      <c r="L314" s="143" t="s">
        <v>426</v>
      </c>
      <c r="M314" s="144"/>
      <c r="O314" s="145"/>
      <c r="P314" s="132"/>
    </row>
    <row r="315" spans="1:16">
      <c r="A315" s="146" t="s">
        <v>449</v>
      </c>
      <c r="B315" s="147" t="s">
        <v>1669</v>
      </c>
      <c r="C315" s="148">
        <v>14.58</v>
      </c>
      <c r="D315" s="149">
        <v>5.2653247710000004</v>
      </c>
      <c r="E315" s="150">
        <v>7.8619656131053377</v>
      </c>
      <c r="F315" s="151">
        <v>1</v>
      </c>
      <c r="G315" s="150">
        <v>7.8620000000000001</v>
      </c>
      <c r="H315" s="152">
        <v>42651.35</v>
      </c>
      <c r="I315" s="153" t="s">
        <v>18</v>
      </c>
      <c r="J315" s="153" t="s">
        <v>17</v>
      </c>
      <c r="K315" s="154" t="s">
        <v>159</v>
      </c>
      <c r="L315" s="155" t="s">
        <v>426</v>
      </c>
      <c r="M315" s="144"/>
      <c r="O315" s="145"/>
      <c r="P315" s="132"/>
    </row>
    <row r="316" spans="1:16">
      <c r="A316" s="156" t="s">
        <v>450</v>
      </c>
      <c r="B316" s="157" t="s">
        <v>1670</v>
      </c>
      <c r="C316" s="158">
        <v>4.12</v>
      </c>
      <c r="D316" s="159">
        <v>2.2596826929999998</v>
      </c>
      <c r="E316" s="160">
        <v>3.3740649250627701</v>
      </c>
      <c r="F316" s="161">
        <v>1</v>
      </c>
      <c r="G316" s="139">
        <v>3.3740999999999999</v>
      </c>
      <c r="H316" s="140">
        <v>18304.4925</v>
      </c>
      <c r="I316" s="162" t="s">
        <v>18</v>
      </c>
      <c r="J316" s="162" t="s">
        <v>17</v>
      </c>
      <c r="K316" s="163" t="s">
        <v>159</v>
      </c>
      <c r="L316" s="164" t="s">
        <v>426</v>
      </c>
      <c r="M316" s="144"/>
      <c r="O316" s="145"/>
      <c r="P316" s="132"/>
    </row>
    <row r="317" spans="1:16">
      <c r="A317" s="133" t="s">
        <v>451</v>
      </c>
      <c r="B317" s="134" t="s">
        <v>1670</v>
      </c>
      <c r="C317" s="135">
        <v>4.8899999999999997</v>
      </c>
      <c r="D317" s="136">
        <v>2.2793329369999999</v>
      </c>
      <c r="E317" s="137">
        <v>3.4034058583073854</v>
      </c>
      <c r="F317" s="138">
        <v>1</v>
      </c>
      <c r="G317" s="139">
        <v>3.4034</v>
      </c>
      <c r="H317" s="140">
        <v>18463.445</v>
      </c>
      <c r="I317" s="141" t="s">
        <v>18</v>
      </c>
      <c r="J317" s="141" t="s">
        <v>17</v>
      </c>
      <c r="K317" s="142" t="s">
        <v>159</v>
      </c>
      <c r="L317" s="143" t="s">
        <v>426</v>
      </c>
      <c r="M317" s="144"/>
      <c r="O317" s="145"/>
      <c r="P317" s="132"/>
    </row>
    <row r="318" spans="1:16">
      <c r="A318" s="133" t="s">
        <v>452</v>
      </c>
      <c r="B318" s="134" t="s">
        <v>1670</v>
      </c>
      <c r="C318" s="135">
        <v>8.33</v>
      </c>
      <c r="D318" s="136">
        <v>3.2453487860000001</v>
      </c>
      <c r="E318" s="137">
        <v>4.845820850138999</v>
      </c>
      <c r="F318" s="138">
        <v>1</v>
      </c>
      <c r="G318" s="139">
        <v>4.8457999999999997</v>
      </c>
      <c r="H318" s="140">
        <v>26288.464999999997</v>
      </c>
      <c r="I318" s="141" t="s">
        <v>18</v>
      </c>
      <c r="J318" s="141" t="s">
        <v>17</v>
      </c>
      <c r="K318" s="142" t="s">
        <v>159</v>
      </c>
      <c r="L318" s="143" t="s">
        <v>426</v>
      </c>
      <c r="M318" s="144"/>
      <c r="O318" s="145"/>
      <c r="P318" s="132"/>
    </row>
    <row r="319" spans="1:16">
      <c r="A319" s="146" t="s">
        <v>453</v>
      </c>
      <c r="B319" s="147" t="s">
        <v>1670</v>
      </c>
      <c r="C319" s="148">
        <v>17.62</v>
      </c>
      <c r="D319" s="149">
        <v>5.7753729160000002</v>
      </c>
      <c r="E319" s="150">
        <v>8.623548450142108</v>
      </c>
      <c r="F319" s="151">
        <v>1</v>
      </c>
      <c r="G319" s="150">
        <v>8.6234999999999999</v>
      </c>
      <c r="H319" s="152">
        <v>46782.487500000003</v>
      </c>
      <c r="I319" s="153" t="s">
        <v>18</v>
      </c>
      <c r="J319" s="153" t="s">
        <v>17</v>
      </c>
      <c r="K319" s="154" t="s">
        <v>159</v>
      </c>
      <c r="L319" s="155" t="s">
        <v>426</v>
      </c>
      <c r="M319" s="144"/>
      <c r="O319" s="145"/>
      <c r="P319" s="132"/>
    </row>
    <row r="320" spans="1:16">
      <c r="A320" s="156" t="s">
        <v>454</v>
      </c>
      <c r="B320" s="157" t="s">
        <v>1671</v>
      </c>
      <c r="C320" s="158">
        <v>3.66</v>
      </c>
      <c r="D320" s="159">
        <v>1.5936482510000001</v>
      </c>
      <c r="E320" s="160">
        <v>2.3795697879369166</v>
      </c>
      <c r="F320" s="161">
        <v>1</v>
      </c>
      <c r="G320" s="139">
        <v>2.3795999999999999</v>
      </c>
      <c r="H320" s="140">
        <v>12909.33</v>
      </c>
      <c r="I320" s="162" t="s">
        <v>18</v>
      </c>
      <c r="J320" s="162" t="s">
        <v>17</v>
      </c>
      <c r="K320" s="163" t="s">
        <v>159</v>
      </c>
      <c r="L320" s="164" t="s">
        <v>426</v>
      </c>
      <c r="M320" s="144"/>
      <c r="O320" s="145"/>
      <c r="P320" s="132"/>
    </row>
    <row r="321" spans="1:16">
      <c r="A321" s="133" t="s">
        <v>455</v>
      </c>
      <c r="B321" s="134" t="s">
        <v>1671</v>
      </c>
      <c r="C321" s="135">
        <v>5.32</v>
      </c>
      <c r="D321" s="136">
        <v>2.0094334740000002</v>
      </c>
      <c r="E321" s="137">
        <v>3.0004031207006432</v>
      </c>
      <c r="F321" s="138">
        <v>1</v>
      </c>
      <c r="G321" s="139">
        <v>3.0004</v>
      </c>
      <c r="H321" s="140">
        <v>16277.17</v>
      </c>
      <c r="I321" s="141" t="s">
        <v>18</v>
      </c>
      <c r="J321" s="141" t="s">
        <v>17</v>
      </c>
      <c r="K321" s="142" t="s">
        <v>159</v>
      </c>
      <c r="L321" s="143" t="s">
        <v>426</v>
      </c>
      <c r="M321" s="144"/>
      <c r="O321" s="145"/>
      <c r="P321" s="132"/>
    </row>
    <row r="322" spans="1:16">
      <c r="A322" s="133" t="s">
        <v>456</v>
      </c>
      <c r="B322" s="134" t="s">
        <v>1671</v>
      </c>
      <c r="C322" s="135">
        <v>8.36</v>
      </c>
      <c r="D322" s="136">
        <v>3.0634839939999998</v>
      </c>
      <c r="E322" s="137">
        <v>4.5742678494934186</v>
      </c>
      <c r="F322" s="138">
        <v>1</v>
      </c>
      <c r="G322" s="139">
        <v>4.5743</v>
      </c>
      <c r="H322" s="140">
        <v>24815.577499999999</v>
      </c>
      <c r="I322" s="141" t="s">
        <v>18</v>
      </c>
      <c r="J322" s="141" t="s">
        <v>17</v>
      </c>
      <c r="K322" s="142" t="s">
        <v>159</v>
      </c>
      <c r="L322" s="143" t="s">
        <v>426</v>
      </c>
      <c r="M322" s="144"/>
      <c r="O322" s="145"/>
      <c r="P322" s="132"/>
    </row>
    <row r="323" spans="1:16">
      <c r="A323" s="146" t="s">
        <v>457</v>
      </c>
      <c r="B323" s="147" t="s">
        <v>1671</v>
      </c>
      <c r="C323" s="148">
        <v>12.83</v>
      </c>
      <c r="D323" s="149">
        <v>5.0271982880000001</v>
      </c>
      <c r="E323" s="150">
        <v>7.5064049777525153</v>
      </c>
      <c r="F323" s="151">
        <v>1</v>
      </c>
      <c r="G323" s="150">
        <v>7.5064000000000002</v>
      </c>
      <c r="H323" s="152">
        <v>40722.22</v>
      </c>
      <c r="I323" s="153" t="s">
        <v>18</v>
      </c>
      <c r="J323" s="153" t="s">
        <v>17</v>
      </c>
      <c r="K323" s="154" t="s">
        <v>159</v>
      </c>
      <c r="L323" s="155" t="s">
        <v>426</v>
      </c>
      <c r="M323" s="144"/>
      <c r="O323" s="145"/>
      <c r="P323" s="132"/>
    </row>
    <row r="324" spans="1:16">
      <c r="A324" s="156" t="s">
        <v>458</v>
      </c>
      <c r="B324" s="157" t="s">
        <v>1672</v>
      </c>
      <c r="C324" s="158">
        <v>4.58</v>
      </c>
      <c r="D324" s="159">
        <v>1.657934961</v>
      </c>
      <c r="E324" s="160">
        <v>2.4755600497690815</v>
      </c>
      <c r="F324" s="161">
        <v>1</v>
      </c>
      <c r="G324" s="139">
        <v>2.4756</v>
      </c>
      <c r="H324" s="140">
        <v>13430.130000000001</v>
      </c>
      <c r="I324" s="162" t="s">
        <v>18</v>
      </c>
      <c r="J324" s="162" t="s">
        <v>17</v>
      </c>
      <c r="K324" s="163" t="s">
        <v>159</v>
      </c>
      <c r="L324" s="164" t="s">
        <v>426</v>
      </c>
      <c r="M324" s="144"/>
      <c r="O324" s="145"/>
      <c r="P324" s="132"/>
    </row>
    <row r="325" spans="1:16">
      <c r="A325" s="133" t="s">
        <v>459</v>
      </c>
      <c r="B325" s="134" t="s">
        <v>1672</v>
      </c>
      <c r="C325" s="135">
        <v>5.96</v>
      </c>
      <c r="D325" s="136">
        <v>1.8343915180000001</v>
      </c>
      <c r="E325" s="137">
        <v>2.7390376971464692</v>
      </c>
      <c r="F325" s="138">
        <v>1</v>
      </c>
      <c r="G325" s="139">
        <v>2.7389999999999999</v>
      </c>
      <c r="H325" s="140">
        <v>14859.074999999999</v>
      </c>
      <c r="I325" s="141" t="s">
        <v>18</v>
      </c>
      <c r="J325" s="141" t="s">
        <v>17</v>
      </c>
      <c r="K325" s="142" t="s">
        <v>159</v>
      </c>
      <c r="L325" s="143" t="s">
        <v>426</v>
      </c>
      <c r="M325" s="144"/>
      <c r="O325" s="145"/>
      <c r="P325" s="132"/>
    </row>
    <row r="326" spans="1:16">
      <c r="A326" s="133" t="s">
        <v>460</v>
      </c>
      <c r="B326" s="134" t="s">
        <v>1672</v>
      </c>
      <c r="C326" s="135">
        <v>8.5399999999999991</v>
      </c>
      <c r="D326" s="136">
        <v>2.260651008</v>
      </c>
      <c r="E326" s="137">
        <v>3.3755107730519738</v>
      </c>
      <c r="F326" s="138">
        <v>1</v>
      </c>
      <c r="G326" s="139">
        <v>3.3755000000000002</v>
      </c>
      <c r="H326" s="140">
        <v>18312.087500000001</v>
      </c>
      <c r="I326" s="141" t="s">
        <v>18</v>
      </c>
      <c r="J326" s="141" t="s">
        <v>17</v>
      </c>
      <c r="K326" s="142" t="s">
        <v>159</v>
      </c>
      <c r="L326" s="143" t="s">
        <v>426</v>
      </c>
      <c r="M326" s="144"/>
      <c r="O326" s="145"/>
      <c r="P326" s="132"/>
    </row>
    <row r="327" spans="1:16">
      <c r="A327" s="146" t="s">
        <v>461</v>
      </c>
      <c r="B327" s="147" t="s">
        <v>1672</v>
      </c>
      <c r="C327" s="148">
        <v>12.75</v>
      </c>
      <c r="D327" s="149">
        <v>3.13924658</v>
      </c>
      <c r="E327" s="150">
        <v>4.6873934156831014</v>
      </c>
      <c r="F327" s="151">
        <v>1</v>
      </c>
      <c r="G327" s="150">
        <v>4.6874000000000002</v>
      </c>
      <c r="H327" s="152">
        <v>25429.145</v>
      </c>
      <c r="I327" s="153" t="s">
        <v>18</v>
      </c>
      <c r="J327" s="153" t="s">
        <v>17</v>
      </c>
      <c r="K327" s="154" t="s">
        <v>159</v>
      </c>
      <c r="L327" s="155" t="s">
        <v>426</v>
      </c>
      <c r="M327" s="144"/>
      <c r="O327" s="145"/>
      <c r="P327" s="132"/>
    </row>
    <row r="328" spans="1:16">
      <c r="A328" s="156" t="s">
        <v>462</v>
      </c>
      <c r="B328" s="157" t="s">
        <v>1673</v>
      </c>
      <c r="C328" s="158">
        <v>2.74</v>
      </c>
      <c r="D328" s="159">
        <v>1.323160018</v>
      </c>
      <c r="E328" s="160">
        <v>1.9756879232686251</v>
      </c>
      <c r="F328" s="161">
        <v>1</v>
      </c>
      <c r="G328" s="139">
        <v>1.9757</v>
      </c>
      <c r="H328" s="140">
        <v>10718.172500000001</v>
      </c>
      <c r="I328" s="162" t="s">
        <v>18</v>
      </c>
      <c r="J328" s="162" t="s">
        <v>17</v>
      </c>
      <c r="K328" s="163" t="s">
        <v>159</v>
      </c>
      <c r="L328" s="164" t="s">
        <v>426</v>
      </c>
      <c r="M328" s="144"/>
      <c r="O328" s="145"/>
      <c r="P328" s="132"/>
    </row>
    <row r="329" spans="1:16">
      <c r="A329" s="133" t="s">
        <v>463</v>
      </c>
      <c r="B329" s="134" t="s">
        <v>1673</v>
      </c>
      <c r="C329" s="135">
        <v>3.88</v>
      </c>
      <c r="D329" s="136">
        <v>1.490770095</v>
      </c>
      <c r="E329" s="137">
        <v>2.2259563718630448</v>
      </c>
      <c r="F329" s="138">
        <v>1</v>
      </c>
      <c r="G329" s="139">
        <v>2.226</v>
      </c>
      <c r="H329" s="140">
        <v>12076.05</v>
      </c>
      <c r="I329" s="141" t="s">
        <v>18</v>
      </c>
      <c r="J329" s="141" t="s">
        <v>17</v>
      </c>
      <c r="K329" s="142" t="s">
        <v>159</v>
      </c>
      <c r="L329" s="143" t="s">
        <v>426</v>
      </c>
      <c r="M329" s="144"/>
      <c r="O329" s="145"/>
      <c r="P329" s="132"/>
    </row>
    <row r="330" spans="1:16">
      <c r="A330" s="133" t="s">
        <v>464</v>
      </c>
      <c r="B330" s="134" t="s">
        <v>1673</v>
      </c>
      <c r="C330" s="135">
        <v>6.02</v>
      </c>
      <c r="D330" s="136">
        <v>1.864518473</v>
      </c>
      <c r="E330" s="137">
        <v>2.7840220228127825</v>
      </c>
      <c r="F330" s="138">
        <v>1</v>
      </c>
      <c r="G330" s="139">
        <v>2.7839999999999998</v>
      </c>
      <c r="H330" s="140">
        <v>15103.199999999999</v>
      </c>
      <c r="I330" s="141" t="s">
        <v>18</v>
      </c>
      <c r="J330" s="141" t="s">
        <v>17</v>
      </c>
      <c r="K330" s="142" t="s">
        <v>159</v>
      </c>
      <c r="L330" s="143" t="s">
        <v>426</v>
      </c>
      <c r="M330" s="144"/>
      <c r="O330" s="145"/>
      <c r="P330" s="132"/>
    </row>
    <row r="331" spans="1:16">
      <c r="A331" s="146" t="s">
        <v>465</v>
      </c>
      <c r="B331" s="147" t="s">
        <v>1673</v>
      </c>
      <c r="C331" s="148">
        <v>10.38</v>
      </c>
      <c r="D331" s="149">
        <v>2.7978823529999999</v>
      </c>
      <c r="E331" s="150">
        <v>4.1776824422973942</v>
      </c>
      <c r="F331" s="151">
        <v>1</v>
      </c>
      <c r="G331" s="150">
        <v>4.1776999999999997</v>
      </c>
      <c r="H331" s="152">
        <v>22664.022499999999</v>
      </c>
      <c r="I331" s="153" t="s">
        <v>18</v>
      </c>
      <c r="J331" s="153" t="s">
        <v>17</v>
      </c>
      <c r="K331" s="154" t="s">
        <v>159</v>
      </c>
      <c r="L331" s="155" t="s">
        <v>426</v>
      </c>
      <c r="M331" s="144"/>
      <c r="O331" s="145"/>
      <c r="P331" s="132"/>
    </row>
    <row r="332" spans="1:16">
      <c r="A332" s="156" t="s">
        <v>466</v>
      </c>
      <c r="B332" s="157" t="s">
        <v>1674</v>
      </c>
      <c r="C332" s="158">
        <v>2.25</v>
      </c>
      <c r="D332" s="159">
        <v>1.6520597269999999</v>
      </c>
      <c r="E332" s="160">
        <v>2.4667873928702413</v>
      </c>
      <c r="F332" s="161">
        <v>1</v>
      </c>
      <c r="G332" s="139">
        <v>2.4668000000000001</v>
      </c>
      <c r="H332" s="140">
        <v>13382.390000000001</v>
      </c>
      <c r="I332" s="162" t="s">
        <v>18</v>
      </c>
      <c r="J332" s="162" t="s">
        <v>17</v>
      </c>
      <c r="K332" s="163" t="s">
        <v>159</v>
      </c>
      <c r="L332" s="164" t="s">
        <v>426</v>
      </c>
      <c r="M332" s="144"/>
      <c r="O332" s="145"/>
      <c r="P332" s="132"/>
    </row>
    <row r="333" spans="1:16">
      <c r="A333" s="133" t="s">
        <v>467</v>
      </c>
      <c r="B333" s="134" t="s">
        <v>1674</v>
      </c>
      <c r="C333" s="135">
        <v>3.1</v>
      </c>
      <c r="D333" s="136">
        <v>1.7711389749999999</v>
      </c>
      <c r="E333" s="137">
        <v>2.6445916107917578</v>
      </c>
      <c r="F333" s="138">
        <v>1</v>
      </c>
      <c r="G333" s="139">
        <v>2.6446000000000001</v>
      </c>
      <c r="H333" s="140">
        <v>14346.955</v>
      </c>
      <c r="I333" s="141" t="s">
        <v>18</v>
      </c>
      <c r="J333" s="141" t="s">
        <v>17</v>
      </c>
      <c r="K333" s="142" t="s">
        <v>159</v>
      </c>
      <c r="L333" s="143" t="s">
        <v>426</v>
      </c>
      <c r="M333" s="144"/>
      <c r="O333" s="145"/>
      <c r="P333" s="132"/>
    </row>
    <row r="334" spans="1:16">
      <c r="A334" s="133" t="s">
        <v>468</v>
      </c>
      <c r="B334" s="134" t="s">
        <v>1674</v>
      </c>
      <c r="C334" s="135">
        <v>5.35</v>
      </c>
      <c r="D334" s="136">
        <v>2.16966511</v>
      </c>
      <c r="E334" s="137">
        <v>3.2396543857511668</v>
      </c>
      <c r="F334" s="138">
        <v>1</v>
      </c>
      <c r="G334" s="139">
        <v>3.2397</v>
      </c>
      <c r="H334" s="140">
        <v>17575.372500000001</v>
      </c>
      <c r="I334" s="141" t="s">
        <v>18</v>
      </c>
      <c r="J334" s="141" t="s">
        <v>17</v>
      </c>
      <c r="K334" s="142" t="s">
        <v>159</v>
      </c>
      <c r="L334" s="143" t="s">
        <v>426</v>
      </c>
      <c r="M334" s="144"/>
      <c r="O334" s="145"/>
      <c r="P334" s="132"/>
    </row>
    <row r="335" spans="1:16">
      <c r="A335" s="146" t="s">
        <v>469</v>
      </c>
      <c r="B335" s="147" t="s">
        <v>1674</v>
      </c>
      <c r="C335" s="148">
        <v>7.99</v>
      </c>
      <c r="D335" s="149">
        <v>2.980982155</v>
      </c>
      <c r="E335" s="150">
        <v>4.4510795088979034</v>
      </c>
      <c r="F335" s="151">
        <v>1</v>
      </c>
      <c r="G335" s="150">
        <v>4.4511000000000003</v>
      </c>
      <c r="H335" s="152">
        <v>24147.217500000002</v>
      </c>
      <c r="I335" s="153" t="s">
        <v>18</v>
      </c>
      <c r="J335" s="153" t="s">
        <v>17</v>
      </c>
      <c r="K335" s="154" t="s">
        <v>159</v>
      </c>
      <c r="L335" s="155" t="s">
        <v>426</v>
      </c>
      <c r="M335" s="144"/>
      <c r="O335" s="145"/>
      <c r="P335" s="132"/>
    </row>
    <row r="336" spans="1:16">
      <c r="A336" s="156" t="s">
        <v>470</v>
      </c>
      <c r="B336" s="157" t="s">
        <v>1675</v>
      </c>
      <c r="C336" s="158">
        <v>2.08</v>
      </c>
      <c r="D336" s="159">
        <v>1.6632488510000001</v>
      </c>
      <c r="E336" s="160">
        <v>2.48349453097752</v>
      </c>
      <c r="F336" s="161">
        <v>1</v>
      </c>
      <c r="G336" s="139">
        <v>2.4834999999999998</v>
      </c>
      <c r="H336" s="140">
        <v>13472.987499999999</v>
      </c>
      <c r="I336" s="162" t="s">
        <v>18</v>
      </c>
      <c r="J336" s="162" t="s">
        <v>17</v>
      </c>
      <c r="K336" s="163" t="s">
        <v>159</v>
      </c>
      <c r="L336" s="164" t="s">
        <v>426</v>
      </c>
      <c r="M336" s="144"/>
      <c r="O336" s="145"/>
      <c r="P336" s="132"/>
    </row>
    <row r="337" spans="1:16">
      <c r="A337" s="133" t="s">
        <v>471</v>
      </c>
      <c r="B337" s="134" t="s">
        <v>1675</v>
      </c>
      <c r="C337" s="135">
        <v>3.12</v>
      </c>
      <c r="D337" s="136">
        <v>1.8229987839999999</v>
      </c>
      <c r="E337" s="137">
        <v>2.7220265369915286</v>
      </c>
      <c r="F337" s="138">
        <v>1</v>
      </c>
      <c r="G337" s="139">
        <v>2.722</v>
      </c>
      <c r="H337" s="140">
        <v>14766.85</v>
      </c>
      <c r="I337" s="141" t="s">
        <v>18</v>
      </c>
      <c r="J337" s="141" t="s">
        <v>17</v>
      </c>
      <c r="K337" s="142" t="s">
        <v>159</v>
      </c>
      <c r="L337" s="143" t="s">
        <v>426</v>
      </c>
      <c r="M337" s="144"/>
      <c r="O337" s="145"/>
      <c r="P337" s="132"/>
    </row>
    <row r="338" spans="1:16">
      <c r="A338" s="133" t="s">
        <v>472</v>
      </c>
      <c r="B338" s="134" t="s">
        <v>1675</v>
      </c>
      <c r="C338" s="135">
        <v>6.11</v>
      </c>
      <c r="D338" s="136">
        <v>2.225102159</v>
      </c>
      <c r="E338" s="137">
        <v>3.322430699062465</v>
      </c>
      <c r="F338" s="138">
        <v>1</v>
      </c>
      <c r="G338" s="139">
        <v>3.3224</v>
      </c>
      <c r="H338" s="140">
        <v>18024.02</v>
      </c>
      <c r="I338" s="141" t="s">
        <v>18</v>
      </c>
      <c r="J338" s="141" t="s">
        <v>17</v>
      </c>
      <c r="K338" s="142" t="s">
        <v>159</v>
      </c>
      <c r="L338" s="143" t="s">
        <v>426</v>
      </c>
      <c r="M338" s="144"/>
      <c r="O338" s="145"/>
      <c r="P338" s="132"/>
    </row>
    <row r="339" spans="1:16">
      <c r="A339" s="146" t="s">
        <v>473</v>
      </c>
      <c r="B339" s="147" t="s">
        <v>1675</v>
      </c>
      <c r="C339" s="148">
        <v>10.61</v>
      </c>
      <c r="D339" s="149">
        <v>3.3346336679999999</v>
      </c>
      <c r="E339" s="150">
        <v>4.9791373505608432</v>
      </c>
      <c r="F339" s="151">
        <v>1</v>
      </c>
      <c r="G339" s="150">
        <v>4.9790999999999999</v>
      </c>
      <c r="H339" s="152">
        <v>27011.6175</v>
      </c>
      <c r="I339" s="153" t="s">
        <v>18</v>
      </c>
      <c r="J339" s="153" t="s">
        <v>17</v>
      </c>
      <c r="K339" s="154" t="s">
        <v>159</v>
      </c>
      <c r="L339" s="155" t="s">
        <v>426</v>
      </c>
      <c r="M339" s="144"/>
      <c r="O339" s="145"/>
      <c r="P339" s="132"/>
    </row>
    <row r="340" spans="1:16">
      <c r="A340" s="156" t="s">
        <v>474</v>
      </c>
      <c r="B340" s="157" t="s">
        <v>1676</v>
      </c>
      <c r="C340" s="158">
        <v>2.74</v>
      </c>
      <c r="D340" s="159">
        <v>1.292635075</v>
      </c>
      <c r="E340" s="160">
        <v>1.9301093383483217</v>
      </c>
      <c r="F340" s="161">
        <v>1</v>
      </c>
      <c r="G340" s="139">
        <v>1.9300999999999999</v>
      </c>
      <c r="H340" s="140">
        <v>10470.7925</v>
      </c>
      <c r="I340" s="162" t="s">
        <v>18</v>
      </c>
      <c r="J340" s="162" t="s">
        <v>17</v>
      </c>
      <c r="K340" s="163" t="s">
        <v>159</v>
      </c>
      <c r="L340" s="164" t="s">
        <v>426</v>
      </c>
      <c r="M340" s="144"/>
      <c r="O340" s="145"/>
      <c r="P340" s="132"/>
    </row>
    <row r="341" spans="1:16">
      <c r="A341" s="133" t="s">
        <v>475</v>
      </c>
      <c r="B341" s="134" t="s">
        <v>1676</v>
      </c>
      <c r="C341" s="135">
        <v>3.47</v>
      </c>
      <c r="D341" s="136">
        <v>1.5591375700000001</v>
      </c>
      <c r="E341" s="137">
        <v>2.3280398635529136</v>
      </c>
      <c r="F341" s="138">
        <v>1</v>
      </c>
      <c r="G341" s="139">
        <v>2.3279999999999998</v>
      </c>
      <c r="H341" s="140">
        <v>12629.4</v>
      </c>
      <c r="I341" s="141" t="s">
        <v>18</v>
      </c>
      <c r="J341" s="141" t="s">
        <v>17</v>
      </c>
      <c r="K341" s="142" t="s">
        <v>159</v>
      </c>
      <c r="L341" s="143" t="s">
        <v>426</v>
      </c>
      <c r="M341" s="144"/>
      <c r="O341" s="145"/>
      <c r="P341" s="132"/>
    </row>
    <row r="342" spans="1:16">
      <c r="A342" s="133" t="s">
        <v>476</v>
      </c>
      <c r="B342" s="134" t="s">
        <v>1676</v>
      </c>
      <c r="C342" s="135">
        <v>5.99</v>
      </c>
      <c r="D342" s="136">
        <v>2.3652478810000002</v>
      </c>
      <c r="E342" s="137">
        <v>3.5316905064073709</v>
      </c>
      <c r="F342" s="138">
        <v>1</v>
      </c>
      <c r="G342" s="139">
        <v>3.5316999999999998</v>
      </c>
      <c r="H342" s="140">
        <v>19159.4725</v>
      </c>
      <c r="I342" s="141" t="s">
        <v>18</v>
      </c>
      <c r="J342" s="141" t="s">
        <v>17</v>
      </c>
      <c r="K342" s="142" t="s">
        <v>159</v>
      </c>
      <c r="L342" s="143" t="s">
        <v>426</v>
      </c>
      <c r="M342" s="144"/>
      <c r="O342" s="145"/>
      <c r="P342" s="132"/>
    </row>
    <row r="343" spans="1:16">
      <c r="A343" s="146" t="s">
        <v>477</v>
      </c>
      <c r="B343" s="147" t="s">
        <v>1676</v>
      </c>
      <c r="C343" s="148">
        <v>13.18</v>
      </c>
      <c r="D343" s="149">
        <v>4.0121723530000004</v>
      </c>
      <c r="E343" s="150">
        <v>5.9908101484777205</v>
      </c>
      <c r="F343" s="151">
        <v>1</v>
      </c>
      <c r="G343" s="150">
        <v>5.9908000000000001</v>
      </c>
      <c r="H343" s="152">
        <v>32500.09</v>
      </c>
      <c r="I343" s="153" t="s">
        <v>18</v>
      </c>
      <c r="J343" s="153" t="s">
        <v>17</v>
      </c>
      <c r="K343" s="154" t="s">
        <v>159</v>
      </c>
      <c r="L343" s="155" t="s">
        <v>426</v>
      </c>
      <c r="M343" s="144"/>
      <c r="O343" s="145"/>
      <c r="P343" s="132"/>
    </row>
    <row r="344" spans="1:16">
      <c r="A344" s="156" t="s">
        <v>478</v>
      </c>
      <c r="B344" s="157" t="s">
        <v>1677</v>
      </c>
      <c r="C344" s="158">
        <v>2.85</v>
      </c>
      <c r="D344" s="159">
        <v>0.95448135300000003</v>
      </c>
      <c r="E344" s="160">
        <v>1.4251921585097331</v>
      </c>
      <c r="F344" s="161">
        <v>1</v>
      </c>
      <c r="G344" s="139">
        <v>1.4252</v>
      </c>
      <c r="H344" s="140">
        <v>7731.71</v>
      </c>
      <c r="I344" s="162" t="s">
        <v>18</v>
      </c>
      <c r="J344" s="162" t="s">
        <v>17</v>
      </c>
      <c r="K344" s="163" t="s">
        <v>159</v>
      </c>
      <c r="L344" s="164" t="s">
        <v>426</v>
      </c>
      <c r="M344" s="144"/>
      <c r="O344" s="145"/>
      <c r="P344" s="132"/>
    </row>
    <row r="345" spans="1:16">
      <c r="A345" s="133" t="s">
        <v>479</v>
      </c>
      <c r="B345" s="134" t="s">
        <v>1677</v>
      </c>
      <c r="C345" s="135">
        <v>4.33</v>
      </c>
      <c r="D345" s="136">
        <v>1.377145431</v>
      </c>
      <c r="E345" s="137">
        <v>2.0562967136233898</v>
      </c>
      <c r="F345" s="138">
        <v>1</v>
      </c>
      <c r="G345" s="139">
        <v>2.0562999999999998</v>
      </c>
      <c r="H345" s="140">
        <v>11155.4275</v>
      </c>
      <c r="I345" s="141" t="s">
        <v>18</v>
      </c>
      <c r="J345" s="141" t="s">
        <v>17</v>
      </c>
      <c r="K345" s="142" t="s">
        <v>159</v>
      </c>
      <c r="L345" s="143" t="s">
        <v>426</v>
      </c>
      <c r="M345" s="144"/>
      <c r="O345" s="145"/>
      <c r="P345" s="132"/>
    </row>
    <row r="346" spans="1:16">
      <c r="A346" s="133" t="s">
        <v>480</v>
      </c>
      <c r="B346" s="134" t="s">
        <v>1677</v>
      </c>
      <c r="C346" s="135">
        <v>6.14</v>
      </c>
      <c r="D346" s="136">
        <v>1.688115518</v>
      </c>
      <c r="E346" s="137">
        <v>2.5206244117292842</v>
      </c>
      <c r="F346" s="138">
        <v>1</v>
      </c>
      <c r="G346" s="139">
        <v>2.5206</v>
      </c>
      <c r="H346" s="140">
        <v>13674.254999999999</v>
      </c>
      <c r="I346" s="141" t="s">
        <v>18</v>
      </c>
      <c r="J346" s="141" t="s">
        <v>17</v>
      </c>
      <c r="K346" s="142" t="s">
        <v>159</v>
      </c>
      <c r="L346" s="143" t="s">
        <v>426</v>
      </c>
      <c r="M346" s="144"/>
      <c r="O346" s="145"/>
      <c r="P346" s="132"/>
    </row>
    <row r="347" spans="1:16">
      <c r="A347" s="146" t="s">
        <v>481</v>
      </c>
      <c r="B347" s="147" t="s">
        <v>1677</v>
      </c>
      <c r="C347" s="148">
        <v>9.5</v>
      </c>
      <c r="D347" s="149">
        <v>2.2928436790000002</v>
      </c>
      <c r="E347" s="150">
        <v>3.4235795405836575</v>
      </c>
      <c r="F347" s="151">
        <v>1</v>
      </c>
      <c r="G347" s="150">
        <v>3.4236</v>
      </c>
      <c r="H347" s="152">
        <v>18573.03</v>
      </c>
      <c r="I347" s="153" t="s">
        <v>18</v>
      </c>
      <c r="J347" s="153" t="s">
        <v>17</v>
      </c>
      <c r="K347" s="154" t="s">
        <v>159</v>
      </c>
      <c r="L347" s="155" t="s">
        <v>426</v>
      </c>
      <c r="M347" s="144"/>
      <c r="O347" s="145"/>
      <c r="P347" s="132"/>
    </row>
    <row r="348" spans="1:16">
      <c r="A348" s="156" t="s">
        <v>1678</v>
      </c>
      <c r="B348" s="157" t="s">
        <v>1679</v>
      </c>
      <c r="C348" s="158">
        <v>2.36</v>
      </c>
      <c r="D348" s="159">
        <v>3.50129475</v>
      </c>
      <c r="E348" s="160">
        <v>5.2279887989925946</v>
      </c>
      <c r="F348" s="161">
        <v>1</v>
      </c>
      <c r="G348" s="139">
        <v>5.2279999999999998</v>
      </c>
      <c r="H348" s="140">
        <v>28361.899999999998</v>
      </c>
      <c r="I348" s="162" t="s">
        <v>18</v>
      </c>
      <c r="J348" s="162" t="s">
        <v>17</v>
      </c>
      <c r="K348" s="163" t="s">
        <v>159</v>
      </c>
      <c r="L348" s="164" t="s">
        <v>426</v>
      </c>
      <c r="M348" s="144"/>
      <c r="O348" s="145"/>
      <c r="P348" s="132"/>
    </row>
    <row r="349" spans="1:16">
      <c r="A349" s="133" t="s">
        <v>1680</v>
      </c>
      <c r="B349" s="134" t="s">
        <v>1679</v>
      </c>
      <c r="C349" s="135">
        <v>4.32</v>
      </c>
      <c r="D349" s="136">
        <v>4.1055627750000001</v>
      </c>
      <c r="E349" s="137">
        <v>6.1302568717646393</v>
      </c>
      <c r="F349" s="138">
        <v>1</v>
      </c>
      <c r="G349" s="139">
        <v>6.1303000000000001</v>
      </c>
      <c r="H349" s="140">
        <v>33256.877500000002</v>
      </c>
      <c r="I349" s="141" t="s">
        <v>18</v>
      </c>
      <c r="J349" s="141" t="s">
        <v>17</v>
      </c>
      <c r="K349" s="142" t="s">
        <v>159</v>
      </c>
      <c r="L349" s="143" t="s">
        <v>426</v>
      </c>
      <c r="M349" s="144"/>
      <c r="O349" s="145"/>
      <c r="P349" s="132"/>
    </row>
    <row r="350" spans="1:16">
      <c r="A350" s="133" t="s">
        <v>1681</v>
      </c>
      <c r="B350" s="134" t="s">
        <v>1679</v>
      </c>
      <c r="C350" s="135">
        <v>7.28</v>
      </c>
      <c r="D350" s="136">
        <v>4.8476925489999996</v>
      </c>
      <c r="E350" s="137">
        <v>7.2383744176727358</v>
      </c>
      <c r="F350" s="138">
        <v>1</v>
      </c>
      <c r="G350" s="139">
        <v>7.2384000000000004</v>
      </c>
      <c r="H350" s="140">
        <v>39268.32</v>
      </c>
      <c r="I350" s="141" t="s">
        <v>18</v>
      </c>
      <c r="J350" s="141" t="s">
        <v>17</v>
      </c>
      <c r="K350" s="142" t="s">
        <v>159</v>
      </c>
      <c r="L350" s="143" t="s">
        <v>426</v>
      </c>
      <c r="M350" s="144"/>
      <c r="O350" s="145"/>
      <c r="P350" s="132"/>
    </row>
    <row r="351" spans="1:16">
      <c r="A351" s="146" t="s">
        <v>1682</v>
      </c>
      <c r="B351" s="147" t="s">
        <v>1679</v>
      </c>
      <c r="C351" s="148">
        <v>10.51</v>
      </c>
      <c r="D351" s="149">
        <v>6.3138322929999999</v>
      </c>
      <c r="E351" s="150">
        <v>9.4275537660808837</v>
      </c>
      <c r="F351" s="151">
        <v>1</v>
      </c>
      <c r="G351" s="150">
        <v>9.4276</v>
      </c>
      <c r="H351" s="152">
        <v>51144.73</v>
      </c>
      <c r="I351" s="153" t="s">
        <v>18</v>
      </c>
      <c r="J351" s="153" t="s">
        <v>17</v>
      </c>
      <c r="K351" s="154" t="s">
        <v>159</v>
      </c>
      <c r="L351" s="155" t="s">
        <v>426</v>
      </c>
      <c r="M351" s="144"/>
      <c r="O351" s="145"/>
      <c r="P351" s="132"/>
    </row>
    <row r="352" spans="1:16">
      <c r="A352" s="156" t="s">
        <v>1683</v>
      </c>
      <c r="B352" s="157" t="s">
        <v>1684</v>
      </c>
      <c r="C352" s="158">
        <v>3.15</v>
      </c>
      <c r="D352" s="159">
        <v>3.047778085</v>
      </c>
      <c r="E352" s="160">
        <v>4.55081643446188</v>
      </c>
      <c r="F352" s="161">
        <v>1</v>
      </c>
      <c r="G352" s="139">
        <v>4.5507999999999997</v>
      </c>
      <c r="H352" s="140">
        <v>24688.09</v>
      </c>
      <c r="I352" s="162" t="s">
        <v>18</v>
      </c>
      <c r="J352" s="162" t="s">
        <v>17</v>
      </c>
      <c r="K352" s="163" t="s">
        <v>159</v>
      </c>
      <c r="L352" s="164" t="s">
        <v>426</v>
      </c>
      <c r="M352" s="144"/>
      <c r="O352" s="145"/>
      <c r="P352" s="132"/>
    </row>
    <row r="353" spans="1:16">
      <c r="A353" s="133" t="s">
        <v>1685</v>
      </c>
      <c r="B353" s="134" t="s">
        <v>1684</v>
      </c>
      <c r="C353" s="135">
        <v>4.72</v>
      </c>
      <c r="D353" s="136">
        <v>3.3336667640000002</v>
      </c>
      <c r="E353" s="137">
        <v>4.9776936094185986</v>
      </c>
      <c r="F353" s="138">
        <v>1</v>
      </c>
      <c r="G353" s="139">
        <v>4.9776999999999996</v>
      </c>
      <c r="H353" s="140">
        <v>27004.022499999999</v>
      </c>
      <c r="I353" s="141" t="s">
        <v>18</v>
      </c>
      <c r="J353" s="141" t="s">
        <v>17</v>
      </c>
      <c r="K353" s="142" t="s">
        <v>159</v>
      </c>
      <c r="L353" s="143" t="s">
        <v>426</v>
      </c>
      <c r="M353" s="144"/>
      <c r="O353" s="145"/>
      <c r="P353" s="132"/>
    </row>
    <row r="354" spans="1:16">
      <c r="A354" s="133" t="s">
        <v>1686</v>
      </c>
      <c r="B354" s="134" t="s">
        <v>1684</v>
      </c>
      <c r="C354" s="135">
        <v>7.81</v>
      </c>
      <c r="D354" s="136">
        <v>3.9270276970000002</v>
      </c>
      <c r="E354" s="137">
        <v>5.8636756626244289</v>
      </c>
      <c r="F354" s="138">
        <v>1</v>
      </c>
      <c r="G354" s="139">
        <v>5.8636999999999997</v>
      </c>
      <c r="H354" s="140">
        <v>31810.572499999998</v>
      </c>
      <c r="I354" s="141" t="s">
        <v>18</v>
      </c>
      <c r="J354" s="141" t="s">
        <v>17</v>
      </c>
      <c r="K354" s="142" t="s">
        <v>159</v>
      </c>
      <c r="L354" s="143" t="s">
        <v>426</v>
      </c>
      <c r="M354" s="144"/>
      <c r="O354" s="145"/>
      <c r="P354" s="132"/>
    </row>
    <row r="355" spans="1:16">
      <c r="A355" s="146" t="s">
        <v>1687</v>
      </c>
      <c r="B355" s="147" t="s">
        <v>1684</v>
      </c>
      <c r="C355" s="148">
        <v>13.26</v>
      </c>
      <c r="D355" s="149">
        <v>5.4787820829999996</v>
      </c>
      <c r="E355" s="150">
        <v>8.1806912605816215</v>
      </c>
      <c r="F355" s="151">
        <v>1</v>
      </c>
      <c r="G355" s="150">
        <v>8.1806999999999999</v>
      </c>
      <c r="H355" s="152">
        <v>44380.297500000001</v>
      </c>
      <c r="I355" s="153" t="s">
        <v>18</v>
      </c>
      <c r="J355" s="153" t="s">
        <v>17</v>
      </c>
      <c r="K355" s="154" t="s">
        <v>159</v>
      </c>
      <c r="L355" s="155" t="s">
        <v>426</v>
      </c>
      <c r="M355" s="144"/>
      <c r="O355" s="145"/>
      <c r="P355" s="132"/>
    </row>
    <row r="356" spans="1:16">
      <c r="A356" s="156" t="s">
        <v>482</v>
      </c>
      <c r="B356" s="157" t="s">
        <v>1688</v>
      </c>
      <c r="C356" s="158">
        <v>3.48</v>
      </c>
      <c r="D356" s="159">
        <v>0.98099573100000004</v>
      </c>
      <c r="E356" s="160">
        <v>1.4647823333147123</v>
      </c>
      <c r="F356" s="161">
        <v>1</v>
      </c>
      <c r="G356" s="139">
        <v>1.4648000000000001</v>
      </c>
      <c r="H356" s="140">
        <v>7946.5400000000009</v>
      </c>
      <c r="I356" s="162" t="s">
        <v>18</v>
      </c>
      <c r="J356" s="162" t="s">
        <v>17</v>
      </c>
      <c r="K356" s="163" t="s">
        <v>159</v>
      </c>
      <c r="L356" s="164" t="s">
        <v>426</v>
      </c>
      <c r="M356" s="144"/>
      <c r="O356" s="145"/>
      <c r="P356" s="132"/>
    </row>
    <row r="357" spans="1:16">
      <c r="A357" s="133" t="s">
        <v>483</v>
      </c>
      <c r="B357" s="134" t="s">
        <v>1688</v>
      </c>
      <c r="C357" s="135">
        <v>5.18</v>
      </c>
      <c r="D357" s="136">
        <v>1.1646875210000001</v>
      </c>
      <c r="E357" s="137">
        <v>1.7390633319615414</v>
      </c>
      <c r="F357" s="138">
        <v>1</v>
      </c>
      <c r="G357" s="139">
        <v>1.7391000000000001</v>
      </c>
      <c r="H357" s="140">
        <v>9434.6175000000003</v>
      </c>
      <c r="I357" s="141" t="s">
        <v>18</v>
      </c>
      <c r="J357" s="141" t="s">
        <v>17</v>
      </c>
      <c r="K357" s="142" t="s">
        <v>159</v>
      </c>
      <c r="L357" s="143" t="s">
        <v>426</v>
      </c>
      <c r="M357" s="144"/>
      <c r="O357" s="145"/>
      <c r="P357" s="132"/>
    </row>
    <row r="358" spans="1:16">
      <c r="A358" s="133" t="s">
        <v>484</v>
      </c>
      <c r="B358" s="134" t="s">
        <v>1688</v>
      </c>
      <c r="C358" s="135">
        <v>8.68</v>
      </c>
      <c r="D358" s="136">
        <v>1.626422518</v>
      </c>
      <c r="E358" s="137">
        <v>2.4285069706094671</v>
      </c>
      <c r="F358" s="138">
        <v>1</v>
      </c>
      <c r="G358" s="139">
        <v>2.4285000000000001</v>
      </c>
      <c r="H358" s="140">
        <v>13174.612500000001</v>
      </c>
      <c r="I358" s="141" t="s">
        <v>18</v>
      </c>
      <c r="J358" s="141" t="s">
        <v>17</v>
      </c>
      <c r="K358" s="142" t="s">
        <v>159</v>
      </c>
      <c r="L358" s="143" t="s">
        <v>426</v>
      </c>
      <c r="M358" s="144"/>
      <c r="O358" s="145"/>
      <c r="P358" s="132"/>
    </row>
    <row r="359" spans="1:16">
      <c r="A359" s="146" t="s">
        <v>485</v>
      </c>
      <c r="B359" s="147" t="s">
        <v>1688</v>
      </c>
      <c r="C359" s="148">
        <v>14.36</v>
      </c>
      <c r="D359" s="149">
        <v>2.8876494400000001</v>
      </c>
      <c r="E359" s="150">
        <v>4.3117189513214331</v>
      </c>
      <c r="F359" s="151">
        <v>1</v>
      </c>
      <c r="G359" s="150">
        <v>4.3117000000000001</v>
      </c>
      <c r="H359" s="152">
        <v>23390.9725</v>
      </c>
      <c r="I359" s="153" t="s">
        <v>18</v>
      </c>
      <c r="J359" s="153" t="s">
        <v>17</v>
      </c>
      <c r="K359" s="154" t="s">
        <v>159</v>
      </c>
      <c r="L359" s="155" t="s">
        <v>426</v>
      </c>
      <c r="M359" s="144"/>
      <c r="O359" s="145"/>
      <c r="P359" s="132"/>
    </row>
    <row r="360" spans="1:16">
      <c r="A360" s="156" t="s">
        <v>486</v>
      </c>
      <c r="B360" s="157" t="s">
        <v>1689</v>
      </c>
      <c r="C360" s="158">
        <v>2.95</v>
      </c>
      <c r="D360" s="159">
        <v>1.236126659</v>
      </c>
      <c r="E360" s="160">
        <v>1.8457333040550608</v>
      </c>
      <c r="F360" s="161">
        <v>1</v>
      </c>
      <c r="G360" s="139">
        <v>1.8456999999999999</v>
      </c>
      <c r="H360" s="140">
        <v>10012.922499999999</v>
      </c>
      <c r="I360" s="162" t="s">
        <v>18</v>
      </c>
      <c r="J360" s="162" t="s">
        <v>17</v>
      </c>
      <c r="K360" s="163" t="s">
        <v>159</v>
      </c>
      <c r="L360" s="164" t="s">
        <v>426</v>
      </c>
      <c r="M360" s="144"/>
      <c r="O360" s="145"/>
      <c r="P360" s="132"/>
    </row>
    <row r="361" spans="1:16">
      <c r="A361" s="133" t="s">
        <v>487</v>
      </c>
      <c r="B361" s="134" t="s">
        <v>1689</v>
      </c>
      <c r="C361" s="135">
        <v>5.34</v>
      </c>
      <c r="D361" s="136">
        <v>1.674396545</v>
      </c>
      <c r="E361" s="137">
        <v>2.5001398075188899</v>
      </c>
      <c r="F361" s="138">
        <v>1</v>
      </c>
      <c r="G361" s="139">
        <v>2.5001000000000002</v>
      </c>
      <c r="H361" s="140">
        <v>13563.042500000001</v>
      </c>
      <c r="I361" s="141" t="s">
        <v>18</v>
      </c>
      <c r="J361" s="141" t="s">
        <v>17</v>
      </c>
      <c r="K361" s="142" t="s">
        <v>159</v>
      </c>
      <c r="L361" s="143" t="s">
        <v>426</v>
      </c>
      <c r="M361" s="144"/>
      <c r="O361" s="145"/>
      <c r="P361" s="132"/>
    </row>
    <row r="362" spans="1:16">
      <c r="A362" s="133" t="s">
        <v>488</v>
      </c>
      <c r="B362" s="134" t="s">
        <v>1689</v>
      </c>
      <c r="C362" s="135">
        <v>10.130000000000001</v>
      </c>
      <c r="D362" s="136">
        <v>2.5631906459999998</v>
      </c>
      <c r="E362" s="137">
        <v>3.8272504726917354</v>
      </c>
      <c r="F362" s="138">
        <v>1</v>
      </c>
      <c r="G362" s="139">
        <v>3.8273000000000001</v>
      </c>
      <c r="H362" s="140">
        <v>20763.102500000001</v>
      </c>
      <c r="I362" s="141" t="s">
        <v>18</v>
      </c>
      <c r="J362" s="141" t="s">
        <v>17</v>
      </c>
      <c r="K362" s="142" t="s">
        <v>159</v>
      </c>
      <c r="L362" s="143" t="s">
        <v>426</v>
      </c>
      <c r="M362" s="144"/>
      <c r="O362" s="145"/>
      <c r="P362" s="132"/>
    </row>
    <row r="363" spans="1:16">
      <c r="A363" s="146" t="s">
        <v>489</v>
      </c>
      <c r="B363" s="147" t="s">
        <v>1689</v>
      </c>
      <c r="C363" s="148">
        <v>15.42</v>
      </c>
      <c r="D363" s="149">
        <v>4.0359544989999998</v>
      </c>
      <c r="E363" s="150">
        <v>6.026320667237675</v>
      </c>
      <c r="F363" s="151">
        <v>1</v>
      </c>
      <c r="G363" s="150">
        <v>6.0263</v>
      </c>
      <c r="H363" s="152">
        <v>32692.677500000002</v>
      </c>
      <c r="I363" s="153" t="s">
        <v>18</v>
      </c>
      <c r="J363" s="153" t="s">
        <v>17</v>
      </c>
      <c r="K363" s="154" t="s">
        <v>159</v>
      </c>
      <c r="L363" s="155" t="s">
        <v>426</v>
      </c>
      <c r="M363" s="144"/>
      <c r="O363" s="145"/>
      <c r="P363" s="132"/>
    </row>
    <row r="364" spans="1:16">
      <c r="A364" s="156" t="s">
        <v>490</v>
      </c>
      <c r="B364" s="157" t="s">
        <v>1690</v>
      </c>
      <c r="C364" s="158">
        <v>2.09</v>
      </c>
      <c r="D364" s="159">
        <v>1.5282646360000001</v>
      </c>
      <c r="E364" s="160">
        <v>2.2819416728353117</v>
      </c>
      <c r="F364" s="161">
        <v>1</v>
      </c>
      <c r="G364" s="139">
        <v>2.2818999999999998</v>
      </c>
      <c r="H364" s="140">
        <v>12379.307499999999</v>
      </c>
      <c r="I364" s="162" t="s">
        <v>18</v>
      </c>
      <c r="J364" s="162" t="s">
        <v>17</v>
      </c>
      <c r="K364" s="163" t="s">
        <v>159</v>
      </c>
      <c r="L364" s="164" t="s">
        <v>426</v>
      </c>
      <c r="M364" s="144"/>
      <c r="O364" s="145"/>
      <c r="P364" s="132"/>
    </row>
    <row r="365" spans="1:16">
      <c r="A365" s="133" t="s">
        <v>491</v>
      </c>
      <c r="B365" s="134" t="s">
        <v>1690</v>
      </c>
      <c r="C365" s="135">
        <v>4.0999999999999996</v>
      </c>
      <c r="D365" s="136">
        <v>1.800389137</v>
      </c>
      <c r="E365" s="137">
        <v>2.6882667453415463</v>
      </c>
      <c r="F365" s="138">
        <v>1</v>
      </c>
      <c r="G365" s="139">
        <v>2.6882999999999999</v>
      </c>
      <c r="H365" s="140">
        <v>14584.0275</v>
      </c>
      <c r="I365" s="141" t="s">
        <v>18</v>
      </c>
      <c r="J365" s="141" t="s">
        <v>17</v>
      </c>
      <c r="K365" s="142" t="s">
        <v>159</v>
      </c>
      <c r="L365" s="143" t="s">
        <v>426</v>
      </c>
      <c r="M365" s="144"/>
      <c r="O365" s="145"/>
      <c r="P365" s="132"/>
    </row>
    <row r="366" spans="1:16">
      <c r="A366" s="133" t="s">
        <v>492</v>
      </c>
      <c r="B366" s="134" t="s">
        <v>1690</v>
      </c>
      <c r="C366" s="135">
        <v>7.28</v>
      </c>
      <c r="D366" s="136">
        <v>1.9703138179999999</v>
      </c>
      <c r="E366" s="137">
        <v>2.9419912650896736</v>
      </c>
      <c r="F366" s="138">
        <v>1</v>
      </c>
      <c r="G366" s="139">
        <v>2.9420000000000002</v>
      </c>
      <c r="H366" s="140">
        <v>15960.35</v>
      </c>
      <c r="I366" s="141" t="s">
        <v>18</v>
      </c>
      <c r="J366" s="141" t="s">
        <v>17</v>
      </c>
      <c r="K366" s="142" t="s">
        <v>159</v>
      </c>
      <c r="L366" s="143" t="s">
        <v>426</v>
      </c>
      <c r="M366" s="144"/>
      <c r="O366" s="145"/>
      <c r="P366" s="132"/>
    </row>
    <row r="367" spans="1:16">
      <c r="A367" s="146" t="s">
        <v>493</v>
      </c>
      <c r="B367" s="147" t="s">
        <v>1690</v>
      </c>
      <c r="C367" s="148">
        <v>14.41</v>
      </c>
      <c r="D367" s="149">
        <v>3.5904330739999999</v>
      </c>
      <c r="E367" s="150">
        <v>5.3610864650582615</v>
      </c>
      <c r="F367" s="151">
        <v>1</v>
      </c>
      <c r="G367" s="150">
        <v>5.3611000000000004</v>
      </c>
      <c r="H367" s="152">
        <v>29083.967500000002</v>
      </c>
      <c r="I367" s="153" t="s">
        <v>18</v>
      </c>
      <c r="J367" s="153" t="s">
        <v>17</v>
      </c>
      <c r="K367" s="154" t="s">
        <v>159</v>
      </c>
      <c r="L367" s="155" t="s">
        <v>426</v>
      </c>
      <c r="M367" s="144"/>
      <c r="O367" s="145"/>
      <c r="P367" s="132"/>
    </row>
    <row r="368" spans="1:16">
      <c r="A368" s="156" t="s">
        <v>1691</v>
      </c>
      <c r="B368" s="157" t="s">
        <v>1692</v>
      </c>
      <c r="C368" s="158">
        <v>2.44</v>
      </c>
      <c r="D368" s="159">
        <v>3.424627917</v>
      </c>
      <c r="E368" s="160">
        <v>5.1135130485067961</v>
      </c>
      <c r="F368" s="161">
        <v>1</v>
      </c>
      <c r="G368" s="139">
        <v>5.1135000000000002</v>
      </c>
      <c r="H368" s="140">
        <v>27740.737499999999</v>
      </c>
      <c r="I368" s="162" t="s">
        <v>18</v>
      </c>
      <c r="J368" s="162" t="s">
        <v>17</v>
      </c>
      <c r="K368" s="163" t="s">
        <v>159</v>
      </c>
      <c r="L368" s="164" t="s">
        <v>426</v>
      </c>
      <c r="M368" s="144"/>
      <c r="O368" s="145"/>
      <c r="P368" s="132"/>
    </row>
    <row r="369" spans="1:16">
      <c r="A369" s="133" t="s">
        <v>1693</v>
      </c>
      <c r="B369" s="134" t="s">
        <v>1692</v>
      </c>
      <c r="C369" s="135">
        <v>3.28</v>
      </c>
      <c r="D369" s="136">
        <v>3.664356824</v>
      </c>
      <c r="E369" s="137">
        <v>5.4714663572337283</v>
      </c>
      <c r="F369" s="138">
        <v>1</v>
      </c>
      <c r="G369" s="139">
        <v>5.4714999999999998</v>
      </c>
      <c r="H369" s="140">
        <v>29682.887500000001</v>
      </c>
      <c r="I369" s="141" t="s">
        <v>18</v>
      </c>
      <c r="J369" s="141" t="s">
        <v>17</v>
      </c>
      <c r="K369" s="142" t="s">
        <v>159</v>
      </c>
      <c r="L369" s="143" t="s">
        <v>426</v>
      </c>
      <c r="M369" s="144"/>
      <c r="O369" s="145"/>
      <c r="P369" s="132"/>
    </row>
    <row r="370" spans="1:16">
      <c r="A370" s="133" t="s">
        <v>1694</v>
      </c>
      <c r="B370" s="134" t="s">
        <v>1692</v>
      </c>
      <c r="C370" s="135">
        <v>6.12</v>
      </c>
      <c r="D370" s="136">
        <v>4.2625724030000001</v>
      </c>
      <c r="E370" s="137">
        <v>6.36469716746325</v>
      </c>
      <c r="F370" s="138">
        <v>1</v>
      </c>
      <c r="G370" s="139">
        <v>6.3647</v>
      </c>
      <c r="H370" s="140">
        <v>34528.497499999998</v>
      </c>
      <c r="I370" s="141" t="s">
        <v>18</v>
      </c>
      <c r="J370" s="141" t="s">
        <v>17</v>
      </c>
      <c r="K370" s="142" t="s">
        <v>159</v>
      </c>
      <c r="L370" s="143" t="s">
        <v>426</v>
      </c>
      <c r="M370" s="144"/>
      <c r="O370" s="145"/>
      <c r="P370" s="132"/>
    </row>
    <row r="371" spans="1:16">
      <c r="A371" s="146" t="s">
        <v>1695</v>
      </c>
      <c r="B371" s="147" t="s">
        <v>1692</v>
      </c>
      <c r="C371" s="148">
        <v>12.72</v>
      </c>
      <c r="D371" s="149">
        <v>5.9680654430000004</v>
      </c>
      <c r="E371" s="150">
        <v>8.9112689777570928</v>
      </c>
      <c r="F371" s="151">
        <v>1</v>
      </c>
      <c r="G371" s="150">
        <v>8.9113000000000007</v>
      </c>
      <c r="H371" s="152">
        <v>48343.802500000005</v>
      </c>
      <c r="I371" s="153" t="s">
        <v>18</v>
      </c>
      <c r="J371" s="153" t="s">
        <v>17</v>
      </c>
      <c r="K371" s="154" t="s">
        <v>159</v>
      </c>
      <c r="L371" s="155" t="s">
        <v>426</v>
      </c>
      <c r="M371" s="144"/>
      <c r="O371" s="145"/>
      <c r="P371" s="132"/>
    </row>
    <row r="372" spans="1:16">
      <c r="A372" s="156" t="s">
        <v>494</v>
      </c>
      <c r="B372" s="157" t="s">
        <v>1696</v>
      </c>
      <c r="C372" s="158">
        <v>2.13</v>
      </c>
      <c r="D372" s="159">
        <v>0.53925475700000003</v>
      </c>
      <c r="E372" s="160">
        <v>0.80519294452415735</v>
      </c>
      <c r="F372" s="161">
        <v>1</v>
      </c>
      <c r="G372" s="139">
        <v>0.80520000000000003</v>
      </c>
      <c r="H372" s="140">
        <v>4368.21</v>
      </c>
      <c r="I372" s="162" t="s">
        <v>18</v>
      </c>
      <c r="J372" s="162" t="s">
        <v>17</v>
      </c>
      <c r="K372" s="163" t="s">
        <v>159</v>
      </c>
      <c r="L372" s="164" t="s">
        <v>426</v>
      </c>
      <c r="M372" s="144"/>
      <c r="O372" s="145"/>
      <c r="P372" s="132"/>
    </row>
    <row r="373" spans="1:16">
      <c r="A373" s="133" t="s">
        <v>495</v>
      </c>
      <c r="B373" s="134" t="s">
        <v>1696</v>
      </c>
      <c r="C373" s="135">
        <v>3.15</v>
      </c>
      <c r="D373" s="136">
        <v>0.64077482500000005</v>
      </c>
      <c r="E373" s="137">
        <v>0.95677851965374816</v>
      </c>
      <c r="F373" s="138">
        <v>1</v>
      </c>
      <c r="G373" s="139">
        <v>0.95679999999999998</v>
      </c>
      <c r="H373" s="140">
        <v>5190.6400000000003</v>
      </c>
      <c r="I373" s="141" t="s">
        <v>18</v>
      </c>
      <c r="J373" s="141" t="s">
        <v>17</v>
      </c>
      <c r="K373" s="142" t="s">
        <v>159</v>
      </c>
      <c r="L373" s="143" t="s">
        <v>426</v>
      </c>
      <c r="M373" s="144"/>
      <c r="O373" s="145"/>
      <c r="P373" s="132"/>
    </row>
    <row r="374" spans="1:16">
      <c r="A374" s="133" t="s">
        <v>496</v>
      </c>
      <c r="B374" s="134" t="s">
        <v>1696</v>
      </c>
      <c r="C374" s="135">
        <v>4.91</v>
      </c>
      <c r="D374" s="136">
        <v>0.845576047</v>
      </c>
      <c r="E374" s="137">
        <v>1.2625792508364044</v>
      </c>
      <c r="F374" s="138">
        <v>1</v>
      </c>
      <c r="G374" s="139">
        <v>1.2625999999999999</v>
      </c>
      <c r="H374" s="140">
        <v>6849.6049999999996</v>
      </c>
      <c r="I374" s="141" t="s">
        <v>18</v>
      </c>
      <c r="J374" s="141" t="s">
        <v>17</v>
      </c>
      <c r="K374" s="142" t="s">
        <v>159</v>
      </c>
      <c r="L374" s="143" t="s">
        <v>426</v>
      </c>
      <c r="M374" s="144"/>
      <c r="O374" s="145"/>
      <c r="P374" s="132"/>
    </row>
    <row r="375" spans="1:16">
      <c r="A375" s="146" t="s">
        <v>497</v>
      </c>
      <c r="B375" s="147" t="s">
        <v>1696</v>
      </c>
      <c r="C375" s="148">
        <v>6.43</v>
      </c>
      <c r="D375" s="149">
        <v>1.1917261809999999</v>
      </c>
      <c r="E375" s="150">
        <v>1.7794363430083173</v>
      </c>
      <c r="F375" s="151">
        <v>1</v>
      </c>
      <c r="G375" s="150">
        <v>1.7794000000000001</v>
      </c>
      <c r="H375" s="152">
        <v>9653.2450000000008</v>
      </c>
      <c r="I375" s="153" t="s">
        <v>18</v>
      </c>
      <c r="J375" s="153" t="s">
        <v>17</v>
      </c>
      <c r="K375" s="154" t="s">
        <v>159</v>
      </c>
      <c r="L375" s="155" t="s">
        <v>426</v>
      </c>
      <c r="M375" s="144"/>
      <c r="O375" s="145"/>
      <c r="P375" s="132"/>
    </row>
    <row r="376" spans="1:16">
      <c r="A376" s="156" t="s">
        <v>498</v>
      </c>
      <c r="B376" s="157" t="s">
        <v>499</v>
      </c>
      <c r="C376" s="158">
        <v>2.02</v>
      </c>
      <c r="D376" s="159">
        <v>0.74558422599999996</v>
      </c>
      <c r="E376" s="160">
        <v>1.1132755910463017</v>
      </c>
      <c r="F376" s="161">
        <v>1</v>
      </c>
      <c r="G376" s="139">
        <v>1.1133</v>
      </c>
      <c r="H376" s="140">
        <v>6039.6525000000001</v>
      </c>
      <c r="I376" s="162" t="s">
        <v>18</v>
      </c>
      <c r="J376" s="162" t="s">
        <v>17</v>
      </c>
      <c r="K376" s="163" t="s">
        <v>159</v>
      </c>
      <c r="L376" s="164" t="s">
        <v>426</v>
      </c>
      <c r="M376" s="144"/>
      <c r="O376" s="145"/>
      <c r="P376" s="132"/>
    </row>
    <row r="377" spans="1:16">
      <c r="A377" s="133" t="s">
        <v>500</v>
      </c>
      <c r="B377" s="134" t="s">
        <v>499</v>
      </c>
      <c r="C377" s="135">
        <v>2.85</v>
      </c>
      <c r="D377" s="136">
        <v>0.85674309999999998</v>
      </c>
      <c r="E377" s="137">
        <v>1.2792534334374996</v>
      </c>
      <c r="F377" s="138">
        <v>1</v>
      </c>
      <c r="G377" s="139">
        <v>1.2793000000000001</v>
      </c>
      <c r="H377" s="140">
        <v>6940.2025000000003</v>
      </c>
      <c r="I377" s="141" t="s">
        <v>18</v>
      </c>
      <c r="J377" s="141" t="s">
        <v>17</v>
      </c>
      <c r="K377" s="142" t="s">
        <v>159</v>
      </c>
      <c r="L377" s="143" t="s">
        <v>426</v>
      </c>
      <c r="M377" s="144"/>
      <c r="O377" s="145"/>
      <c r="P377" s="132"/>
    </row>
    <row r="378" spans="1:16">
      <c r="A378" s="133" t="s">
        <v>501</v>
      </c>
      <c r="B378" s="134" t="s">
        <v>499</v>
      </c>
      <c r="C378" s="135">
        <v>4.59</v>
      </c>
      <c r="D378" s="136">
        <v>1.1043675610000001</v>
      </c>
      <c r="E378" s="137">
        <v>1.6489960574952369</v>
      </c>
      <c r="F378" s="138">
        <v>1</v>
      </c>
      <c r="G378" s="139">
        <v>1.649</v>
      </c>
      <c r="H378" s="140">
        <v>8945.8250000000007</v>
      </c>
      <c r="I378" s="141" t="s">
        <v>18</v>
      </c>
      <c r="J378" s="141" t="s">
        <v>17</v>
      </c>
      <c r="K378" s="142" t="s">
        <v>159</v>
      </c>
      <c r="L378" s="143" t="s">
        <v>426</v>
      </c>
      <c r="M378" s="144"/>
      <c r="O378" s="145"/>
      <c r="P378" s="132"/>
    </row>
    <row r="379" spans="1:16">
      <c r="A379" s="146" t="s">
        <v>502</v>
      </c>
      <c r="B379" s="147" t="s">
        <v>499</v>
      </c>
      <c r="C379" s="148">
        <v>7.32</v>
      </c>
      <c r="D379" s="149">
        <v>1.6312927989999999</v>
      </c>
      <c r="E379" s="150">
        <v>2.4357790731697975</v>
      </c>
      <c r="F379" s="151">
        <v>1</v>
      </c>
      <c r="G379" s="150">
        <v>2.4358</v>
      </c>
      <c r="H379" s="152">
        <v>13214.215</v>
      </c>
      <c r="I379" s="153" t="s">
        <v>18</v>
      </c>
      <c r="J379" s="153" t="s">
        <v>17</v>
      </c>
      <c r="K379" s="154" t="s">
        <v>159</v>
      </c>
      <c r="L379" s="155" t="s">
        <v>426</v>
      </c>
      <c r="M379" s="144"/>
      <c r="O379" s="145"/>
      <c r="P379" s="132"/>
    </row>
    <row r="380" spans="1:16">
      <c r="A380" s="156" t="s">
        <v>503</v>
      </c>
      <c r="B380" s="157" t="s">
        <v>1697</v>
      </c>
      <c r="C380" s="158">
        <v>2.4500000000000002</v>
      </c>
      <c r="D380" s="159">
        <v>0.80714885599999997</v>
      </c>
      <c r="E380" s="160">
        <v>1.2052013553808021</v>
      </c>
      <c r="F380" s="161">
        <v>1</v>
      </c>
      <c r="G380" s="139">
        <v>1.2052</v>
      </c>
      <c r="H380" s="140">
        <v>6538.21</v>
      </c>
      <c r="I380" s="162" t="s">
        <v>18</v>
      </c>
      <c r="J380" s="162" t="s">
        <v>17</v>
      </c>
      <c r="K380" s="163" t="s">
        <v>159</v>
      </c>
      <c r="L380" s="164" t="s">
        <v>426</v>
      </c>
      <c r="M380" s="144"/>
      <c r="O380" s="145"/>
      <c r="P380" s="132"/>
    </row>
    <row r="381" spans="1:16">
      <c r="A381" s="133" t="s">
        <v>504</v>
      </c>
      <c r="B381" s="134" t="s">
        <v>1697</v>
      </c>
      <c r="C381" s="135">
        <v>4.2</v>
      </c>
      <c r="D381" s="136">
        <v>0.98228167700000002</v>
      </c>
      <c r="E381" s="137">
        <v>1.4667024548023733</v>
      </c>
      <c r="F381" s="138">
        <v>1</v>
      </c>
      <c r="G381" s="139">
        <v>1.4666999999999999</v>
      </c>
      <c r="H381" s="140">
        <v>7956.8474999999999</v>
      </c>
      <c r="I381" s="141" t="s">
        <v>18</v>
      </c>
      <c r="J381" s="141" t="s">
        <v>17</v>
      </c>
      <c r="K381" s="142" t="s">
        <v>159</v>
      </c>
      <c r="L381" s="143" t="s">
        <v>426</v>
      </c>
      <c r="M381" s="144"/>
      <c r="O381" s="145"/>
      <c r="P381" s="132"/>
    </row>
    <row r="382" spans="1:16">
      <c r="A382" s="133" t="s">
        <v>505</v>
      </c>
      <c r="B382" s="134" t="s">
        <v>1697</v>
      </c>
      <c r="C382" s="135">
        <v>7.42</v>
      </c>
      <c r="D382" s="136">
        <v>1.3847959889999999</v>
      </c>
      <c r="E382" s="137">
        <v>2.067720211039608</v>
      </c>
      <c r="F382" s="138">
        <v>1</v>
      </c>
      <c r="G382" s="139">
        <v>2.0676999999999999</v>
      </c>
      <c r="H382" s="140">
        <v>11217.272499999999</v>
      </c>
      <c r="I382" s="141" t="s">
        <v>18</v>
      </c>
      <c r="J382" s="141" t="s">
        <v>17</v>
      </c>
      <c r="K382" s="142" t="s">
        <v>159</v>
      </c>
      <c r="L382" s="143" t="s">
        <v>426</v>
      </c>
      <c r="M382" s="144"/>
      <c r="O382" s="145"/>
      <c r="P382" s="132"/>
    </row>
    <row r="383" spans="1:16">
      <c r="A383" s="146" t="s">
        <v>506</v>
      </c>
      <c r="B383" s="147" t="s">
        <v>1697</v>
      </c>
      <c r="C383" s="148">
        <v>11.03</v>
      </c>
      <c r="D383" s="149">
        <v>2.1505267849999998</v>
      </c>
      <c r="E383" s="150">
        <v>3.2110778288270518</v>
      </c>
      <c r="F383" s="151">
        <v>1</v>
      </c>
      <c r="G383" s="150">
        <v>3.2111000000000001</v>
      </c>
      <c r="H383" s="152">
        <v>17420.217499999999</v>
      </c>
      <c r="I383" s="153" t="s">
        <v>18</v>
      </c>
      <c r="J383" s="153" t="s">
        <v>17</v>
      </c>
      <c r="K383" s="154" t="s">
        <v>159</v>
      </c>
      <c r="L383" s="155" t="s">
        <v>426</v>
      </c>
      <c r="M383" s="144"/>
      <c r="O383" s="145"/>
      <c r="P383" s="132"/>
    </row>
    <row r="384" spans="1:16">
      <c r="A384" s="156" t="s">
        <v>507</v>
      </c>
      <c r="B384" s="157" t="s">
        <v>1698</v>
      </c>
      <c r="C384" s="158">
        <v>4.7300000000000004</v>
      </c>
      <c r="D384" s="159">
        <v>0.68760745000000001</v>
      </c>
      <c r="E384" s="160">
        <v>1.0267070622100183</v>
      </c>
      <c r="F384" s="161">
        <v>1</v>
      </c>
      <c r="G384" s="139">
        <v>1.0266999999999999</v>
      </c>
      <c r="H384" s="140">
        <v>5569.8474999999999</v>
      </c>
      <c r="I384" s="162" t="s">
        <v>18</v>
      </c>
      <c r="J384" s="162" t="s">
        <v>17</v>
      </c>
      <c r="K384" s="163" t="s">
        <v>159</v>
      </c>
      <c r="L384" s="164" t="s">
        <v>426</v>
      </c>
      <c r="M384" s="144"/>
      <c r="O384" s="145"/>
      <c r="P384" s="132"/>
    </row>
    <row r="385" spans="1:16">
      <c r="A385" s="133" t="s">
        <v>508</v>
      </c>
      <c r="B385" s="134" t="s">
        <v>1698</v>
      </c>
      <c r="C385" s="135">
        <v>6.12</v>
      </c>
      <c r="D385" s="136">
        <v>0.81880675800000002</v>
      </c>
      <c r="E385" s="137">
        <v>1.2226084534480965</v>
      </c>
      <c r="F385" s="138">
        <v>1</v>
      </c>
      <c r="G385" s="139">
        <v>1.2225999999999999</v>
      </c>
      <c r="H385" s="140">
        <v>6632.6049999999996</v>
      </c>
      <c r="I385" s="141" t="s">
        <v>18</v>
      </c>
      <c r="J385" s="141" t="s">
        <v>17</v>
      </c>
      <c r="K385" s="142" t="s">
        <v>159</v>
      </c>
      <c r="L385" s="143" t="s">
        <v>426</v>
      </c>
      <c r="M385" s="144"/>
      <c r="O385" s="145"/>
      <c r="P385" s="132"/>
    </row>
    <row r="386" spans="1:16">
      <c r="A386" s="133" t="s">
        <v>509</v>
      </c>
      <c r="B386" s="134" t="s">
        <v>1698</v>
      </c>
      <c r="C386" s="135">
        <v>8.94</v>
      </c>
      <c r="D386" s="136">
        <v>1.187669316</v>
      </c>
      <c r="E386" s="137">
        <v>1.7733787996441019</v>
      </c>
      <c r="F386" s="138">
        <v>1</v>
      </c>
      <c r="G386" s="139">
        <v>1.7734000000000001</v>
      </c>
      <c r="H386" s="140">
        <v>9620.6949999999997</v>
      </c>
      <c r="I386" s="141" t="s">
        <v>18</v>
      </c>
      <c r="J386" s="141" t="s">
        <v>17</v>
      </c>
      <c r="K386" s="142" t="s">
        <v>159</v>
      </c>
      <c r="L386" s="143" t="s">
        <v>426</v>
      </c>
      <c r="M386" s="144"/>
      <c r="O386" s="145"/>
      <c r="P386" s="132"/>
    </row>
    <row r="387" spans="1:16">
      <c r="A387" s="146" t="s">
        <v>510</v>
      </c>
      <c r="B387" s="147" t="s">
        <v>1698</v>
      </c>
      <c r="C387" s="148">
        <v>12.14</v>
      </c>
      <c r="D387" s="149">
        <v>1.803290098</v>
      </c>
      <c r="E387" s="150">
        <v>2.6925983405648033</v>
      </c>
      <c r="F387" s="151">
        <v>1</v>
      </c>
      <c r="G387" s="150">
        <v>2.6926000000000001</v>
      </c>
      <c r="H387" s="152">
        <v>14607.355000000001</v>
      </c>
      <c r="I387" s="153" t="s">
        <v>18</v>
      </c>
      <c r="J387" s="153" t="s">
        <v>17</v>
      </c>
      <c r="K387" s="154" t="s">
        <v>159</v>
      </c>
      <c r="L387" s="155" t="s">
        <v>426</v>
      </c>
      <c r="M387" s="144"/>
      <c r="O387" s="145"/>
      <c r="P387" s="132"/>
    </row>
    <row r="388" spans="1:16">
      <c r="A388" s="156" t="s">
        <v>511</v>
      </c>
      <c r="B388" s="157" t="s">
        <v>1699</v>
      </c>
      <c r="C388" s="158">
        <v>2.91</v>
      </c>
      <c r="D388" s="159">
        <v>0.41859258999999999</v>
      </c>
      <c r="E388" s="160">
        <v>0.62502517728942975</v>
      </c>
      <c r="F388" s="161">
        <v>1</v>
      </c>
      <c r="G388" s="139">
        <v>0.625</v>
      </c>
      <c r="H388" s="140">
        <v>3390.625</v>
      </c>
      <c r="I388" s="162" t="s">
        <v>18</v>
      </c>
      <c r="J388" s="162" t="s">
        <v>17</v>
      </c>
      <c r="K388" s="163" t="s">
        <v>159</v>
      </c>
      <c r="L388" s="164" t="s">
        <v>426</v>
      </c>
      <c r="M388" s="144"/>
      <c r="O388" s="145"/>
      <c r="P388" s="132"/>
    </row>
    <row r="389" spans="1:16">
      <c r="A389" s="133" t="s">
        <v>512</v>
      </c>
      <c r="B389" s="134" t="s">
        <v>1699</v>
      </c>
      <c r="C389" s="135">
        <v>4.01</v>
      </c>
      <c r="D389" s="136">
        <v>0.54160562499999998</v>
      </c>
      <c r="E389" s="137">
        <v>0.80870316358580874</v>
      </c>
      <c r="F389" s="138">
        <v>1</v>
      </c>
      <c r="G389" s="139">
        <v>0.80869999999999997</v>
      </c>
      <c r="H389" s="140">
        <v>4387.1975000000002</v>
      </c>
      <c r="I389" s="141" t="s">
        <v>18</v>
      </c>
      <c r="J389" s="141" t="s">
        <v>17</v>
      </c>
      <c r="K389" s="142" t="s">
        <v>159</v>
      </c>
      <c r="L389" s="143" t="s">
        <v>426</v>
      </c>
      <c r="M389" s="144"/>
      <c r="O389" s="145"/>
      <c r="P389" s="132"/>
    </row>
    <row r="390" spans="1:16">
      <c r="A390" s="133" t="s">
        <v>513</v>
      </c>
      <c r="B390" s="134" t="s">
        <v>1699</v>
      </c>
      <c r="C390" s="135">
        <v>5.49</v>
      </c>
      <c r="D390" s="136">
        <v>0.75756406499999995</v>
      </c>
      <c r="E390" s="137">
        <v>1.1311633921535162</v>
      </c>
      <c r="F390" s="138">
        <v>1</v>
      </c>
      <c r="G390" s="139">
        <v>1.1312</v>
      </c>
      <c r="H390" s="140">
        <v>6136.76</v>
      </c>
      <c r="I390" s="141" t="s">
        <v>18</v>
      </c>
      <c r="J390" s="141" t="s">
        <v>17</v>
      </c>
      <c r="K390" s="142" t="s">
        <v>159</v>
      </c>
      <c r="L390" s="143" t="s">
        <v>426</v>
      </c>
      <c r="M390" s="144"/>
      <c r="O390" s="145"/>
      <c r="P390" s="132"/>
    </row>
    <row r="391" spans="1:16">
      <c r="A391" s="146" t="s">
        <v>514</v>
      </c>
      <c r="B391" s="147" t="s">
        <v>1699</v>
      </c>
      <c r="C391" s="148">
        <v>7.94</v>
      </c>
      <c r="D391" s="149">
        <v>1.13374105</v>
      </c>
      <c r="E391" s="150">
        <v>1.6928553388309004</v>
      </c>
      <c r="F391" s="151">
        <v>1</v>
      </c>
      <c r="G391" s="150">
        <v>1.6929000000000001</v>
      </c>
      <c r="H391" s="152">
        <v>9183.9825000000001</v>
      </c>
      <c r="I391" s="153" t="s">
        <v>18</v>
      </c>
      <c r="J391" s="153" t="s">
        <v>17</v>
      </c>
      <c r="K391" s="154" t="s">
        <v>159</v>
      </c>
      <c r="L391" s="155" t="s">
        <v>426</v>
      </c>
      <c r="M391" s="144"/>
      <c r="O391" s="145"/>
      <c r="P391" s="132"/>
    </row>
    <row r="392" spans="1:16">
      <c r="A392" s="156" t="s">
        <v>515</v>
      </c>
      <c r="B392" s="157" t="s">
        <v>1700</v>
      </c>
      <c r="C392" s="158">
        <v>1.88</v>
      </c>
      <c r="D392" s="159">
        <v>0.33040795099999998</v>
      </c>
      <c r="E392" s="160">
        <v>0.49335151430084367</v>
      </c>
      <c r="F392" s="161">
        <v>1</v>
      </c>
      <c r="G392" s="139">
        <v>0.49340000000000001</v>
      </c>
      <c r="H392" s="140">
        <v>2676.6950000000002</v>
      </c>
      <c r="I392" s="162" t="s">
        <v>18</v>
      </c>
      <c r="J392" s="162" t="s">
        <v>17</v>
      </c>
      <c r="K392" s="163" t="s">
        <v>159</v>
      </c>
      <c r="L392" s="164" t="s">
        <v>426</v>
      </c>
      <c r="M392" s="144"/>
      <c r="O392" s="145"/>
      <c r="P392" s="132"/>
    </row>
    <row r="393" spans="1:16">
      <c r="A393" s="133" t="s">
        <v>516</v>
      </c>
      <c r="B393" s="134" t="s">
        <v>1700</v>
      </c>
      <c r="C393" s="135">
        <v>2.5499999999999998</v>
      </c>
      <c r="D393" s="136">
        <v>0.43410572400000003</v>
      </c>
      <c r="E393" s="137">
        <v>0.64818874864807396</v>
      </c>
      <c r="F393" s="138">
        <v>1</v>
      </c>
      <c r="G393" s="139">
        <v>0.6482</v>
      </c>
      <c r="H393" s="140">
        <v>3516.4850000000001</v>
      </c>
      <c r="I393" s="141" t="s">
        <v>18</v>
      </c>
      <c r="J393" s="141" t="s">
        <v>17</v>
      </c>
      <c r="K393" s="142" t="s">
        <v>159</v>
      </c>
      <c r="L393" s="143" t="s">
        <v>426</v>
      </c>
      <c r="M393" s="144"/>
      <c r="O393" s="145"/>
      <c r="P393" s="132"/>
    </row>
    <row r="394" spans="1:16">
      <c r="A394" s="133" t="s">
        <v>517</v>
      </c>
      <c r="B394" s="134" t="s">
        <v>1700</v>
      </c>
      <c r="C394" s="135">
        <v>3</v>
      </c>
      <c r="D394" s="136">
        <v>0.64643206200000003</v>
      </c>
      <c r="E394" s="137">
        <v>0.96522567243037349</v>
      </c>
      <c r="F394" s="138">
        <v>1</v>
      </c>
      <c r="G394" s="139">
        <v>0.96519999999999995</v>
      </c>
      <c r="H394" s="140">
        <v>5236.21</v>
      </c>
      <c r="I394" s="141" t="s">
        <v>18</v>
      </c>
      <c r="J394" s="141" t="s">
        <v>17</v>
      </c>
      <c r="K394" s="142" t="s">
        <v>159</v>
      </c>
      <c r="L394" s="143" t="s">
        <v>426</v>
      </c>
      <c r="M394" s="144"/>
      <c r="O394" s="145"/>
      <c r="P394" s="132"/>
    </row>
    <row r="395" spans="1:16">
      <c r="A395" s="146" t="s">
        <v>518</v>
      </c>
      <c r="B395" s="147" t="s">
        <v>1700</v>
      </c>
      <c r="C395" s="148">
        <v>4.75</v>
      </c>
      <c r="D395" s="149">
        <v>1.1812849990000001</v>
      </c>
      <c r="E395" s="150">
        <v>1.7638460010229011</v>
      </c>
      <c r="F395" s="151">
        <v>1</v>
      </c>
      <c r="G395" s="150">
        <v>1.7638</v>
      </c>
      <c r="H395" s="152">
        <v>9568.6149999999998</v>
      </c>
      <c r="I395" s="153" t="s">
        <v>18</v>
      </c>
      <c r="J395" s="153" t="s">
        <v>17</v>
      </c>
      <c r="K395" s="154" t="s">
        <v>159</v>
      </c>
      <c r="L395" s="155" t="s">
        <v>426</v>
      </c>
      <c r="M395" s="144"/>
      <c r="O395" s="145"/>
      <c r="P395" s="132"/>
    </row>
    <row r="396" spans="1:16">
      <c r="A396" s="156" t="s">
        <v>519</v>
      </c>
      <c r="B396" s="157" t="s">
        <v>1701</v>
      </c>
      <c r="C396" s="158">
        <v>2.95</v>
      </c>
      <c r="D396" s="159">
        <v>0.39331000100000002</v>
      </c>
      <c r="E396" s="160">
        <v>0.58727425897513086</v>
      </c>
      <c r="F396" s="161">
        <v>1</v>
      </c>
      <c r="G396" s="139">
        <v>0.58730000000000004</v>
      </c>
      <c r="H396" s="140">
        <v>3186.1025000000004</v>
      </c>
      <c r="I396" s="162" t="s">
        <v>18</v>
      </c>
      <c r="J396" s="162" t="s">
        <v>17</v>
      </c>
      <c r="K396" s="163" t="s">
        <v>159</v>
      </c>
      <c r="L396" s="164" t="s">
        <v>426</v>
      </c>
      <c r="M396" s="144"/>
      <c r="O396" s="145"/>
      <c r="P396" s="132"/>
    </row>
    <row r="397" spans="1:16">
      <c r="A397" s="133" t="s">
        <v>520</v>
      </c>
      <c r="B397" s="134" t="s">
        <v>1701</v>
      </c>
      <c r="C397" s="135">
        <v>3.92</v>
      </c>
      <c r="D397" s="136">
        <v>0.51840049899999996</v>
      </c>
      <c r="E397" s="137">
        <v>0.77405422727240303</v>
      </c>
      <c r="F397" s="138">
        <v>1</v>
      </c>
      <c r="G397" s="139">
        <v>0.77410000000000001</v>
      </c>
      <c r="H397" s="140">
        <v>4199.4925000000003</v>
      </c>
      <c r="I397" s="141" t="s">
        <v>18</v>
      </c>
      <c r="J397" s="141" t="s">
        <v>17</v>
      </c>
      <c r="K397" s="142" t="s">
        <v>159</v>
      </c>
      <c r="L397" s="143" t="s">
        <v>426</v>
      </c>
      <c r="M397" s="144"/>
      <c r="O397" s="145"/>
      <c r="P397" s="132"/>
    </row>
    <row r="398" spans="1:16">
      <c r="A398" s="133" t="s">
        <v>521</v>
      </c>
      <c r="B398" s="134" t="s">
        <v>1701</v>
      </c>
      <c r="C398" s="135">
        <v>5.1100000000000003</v>
      </c>
      <c r="D398" s="136">
        <v>0.71672204900000003</v>
      </c>
      <c r="E398" s="137">
        <v>1.0701797796837931</v>
      </c>
      <c r="F398" s="138">
        <v>1</v>
      </c>
      <c r="G398" s="139">
        <v>1.0702</v>
      </c>
      <c r="H398" s="140">
        <v>5805.835</v>
      </c>
      <c r="I398" s="141" t="s">
        <v>18</v>
      </c>
      <c r="J398" s="141" t="s">
        <v>17</v>
      </c>
      <c r="K398" s="142" t="s">
        <v>159</v>
      </c>
      <c r="L398" s="143" t="s">
        <v>426</v>
      </c>
      <c r="M398" s="144"/>
      <c r="O398" s="145"/>
      <c r="P398" s="132"/>
    </row>
    <row r="399" spans="1:16">
      <c r="A399" s="146" t="s">
        <v>522</v>
      </c>
      <c r="B399" s="147" t="s">
        <v>1701</v>
      </c>
      <c r="C399" s="148">
        <v>8.6</v>
      </c>
      <c r="D399" s="149">
        <v>1.266405824</v>
      </c>
      <c r="E399" s="150">
        <v>1.890944903410656</v>
      </c>
      <c r="F399" s="151">
        <v>1</v>
      </c>
      <c r="G399" s="150">
        <v>1.8909</v>
      </c>
      <c r="H399" s="152">
        <v>10258.1325</v>
      </c>
      <c r="I399" s="153" t="s">
        <v>18</v>
      </c>
      <c r="J399" s="153" t="s">
        <v>17</v>
      </c>
      <c r="K399" s="154" t="s">
        <v>159</v>
      </c>
      <c r="L399" s="155" t="s">
        <v>426</v>
      </c>
      <c r="M399" s="144"/>
      <c r="O399" s="145"/>
      <c r="P399" s="132"/>
    </row>
    <row r="400" spans="1:16">
      <c r="A400" s="156" t="s">
        <v>523</v>
      </c>
      <c r="B400" s="157" t="s">
        <v>1702</v>
      </c>
      <c r="C400" s="158">
        <v>1.82</v>
      </c>
      <c r="D400" s="159">
        <v>0.38289013999999999</v>
      </c>
      <c r="E400" s="160">
        <v>0.57171575262685503</v>
      </c>
      <c r="F400" s="161">
        <v>1</v>
      </c>
      <c r="G400" s="139">
        <v>0.57169999999999999</v>
      </c>
      <c r="H400" s="140">
        <v>3101.4724999999999</v>
      </c>
      <c r="I400" s="162" t="s">
        <v>18</v>
      </c>
      <c r="J400" s="162" t="s">
        <v>17</v>
      </c>
      <c r="K400" s="163" t="s">
        <v>159</v>
      </c>
      <c r="L400" s="164" t="s">
        <v>426</v>
      </c>
      <c r="M400" s="144"/>
      <c r="O400" s="145"/>
      <c r="P400" s="132"/>
    </row>
    <row r="401" spans="1:16">
      <c r="A401" s="133" t="s">
        <v>524</v>
      </c>
      <c r="B401" s="134" t="s">
        <v>1702</v>
      </c>
      <c r="C401" s="135">
        <v>2.4</v>
      </c>
      <c r="D401" s="136">
        <v>0.45430015200000001</v>
      </c>
      <c r="E401" s="137">
        <v>0.67834223497939816</v>
      </c>
      <c r="F401" s="138">
        <v>1</v>
      </c>
      <c r="G401" s="139">
        <v>0.67830000000000001</v>
      </c>
      <c r="H401" s="140">
        <v>3679.7775000000001</v>
      </c>
      <c r="I401" s="141" t="s">
        <v>18</v>
      </c>
      <c r="J401" s="141" t="s">
        <v>17</v>
      </c>
      <c r="K401" s="142" t="s">
        <v>159</v>
      </c>
      <c r="L401" s="143" t="s">
        <v>426</v>
      </c>
      <c r="M401" s="144"/>
      <c r="O401" s="145"/>
      <c r="P401" s="132"/>
    </row>
    <row r="402" spans="1:16">
      <c r="A402" s="133" t="s">
        <v>525</v>
      </c>
      <c r="B402" s="134" t="s">
        <v>1702</v>
      </c>
      <c r="C402" s="135">
        <v>3.53</v>
      </c>
      <c r="D402" s="136">
        <v>0.59207783700000005</v>
      </c>
      <c r="E402" s="137">
        <v>0.88406618722053132</v>
      </c>
      <c r="F402" s="138">
        <v>1</v>
      </c>
      <c r="G402" s="139">
        <v>0.8841</v>
      </c>
      <c r="H402" s="140">
        <v>4796.2425000000003</v>
      </c>
      <c r="I402" s="141" t="s">
        <v>18</v>
      </c>
      <c r="J402" s="141" t="s">
        <v>17</v>
      </c>
      <c r="K402" s="142" t="s">
        <v>159</v>
      </c>
      <c r="L402" s="143" t="s">
        <v>426</v>
      </c>
      <c r="M402" s="144"/>
      <c r="O402" s="145"/>
      <c r="P402" s="132"/>
    </row>
    <row r="403" spans="1:16">
      <c r="A403" s="146" t="s">
        <v>526</v>
      </c>
      <c r="B403" s="147" t="s">
        <v>1702</v>
      </c>
      <c r="C403" s="148">
        <v>6.04</v>
      </c>
      <c r="D403" s="149">
        <v>0.96114771600000004</v>
      </c>
      <c r="E403" s="150">
        <v>1.4351460965762211</v>
      </c>
      <c r="F403" s="151">
        <v>1</v>
      </c>
      <c r="G403" s="150">
        <v>1.4351</v>
      </c>
      <c r="H403" s="152">
        <v>7785.4175000000005</v>
      </c>
      <c r="I403" s="153" t="s">
        <v>18</v>
      </c>
      <c r="J403" s="153" t="s">
        <v>17</v>
      </c>
      <c r="K403" s="154" t="s">
        <v>159</v>
      </c>
      <c r="L403" s="155" t="s">
        <v>426</v>
      </c>
      <c r="M403" s="144"/>
      <c r="O403" s="145"/>
      <c r="P403" s="132"/>
    </row>
    <row r="404" spans="1:16">
      <c r="A404" s="156" t="s">
        <v>527</v>
      </c>
      <c r="B404" s="157" t="s">
        <v>1703</v>
      </c>
      <c r="C404" s="158">
        <v>2.15</v>
      </c>
      <c r="D404" s="159">
        <v>0.39929804099999999</v>
      </c>
      <c r="E404" s="160">
        <v>0.59621535313691765</v>
      </c>
      <c r="F404" s="161">
        <v>1</v>
      </c>
      <c r="G404" s="139">
        <v>0.59619999999999995</v>
      </c>
      <c r="H404" s="140">
        <v>3234.3849999999998</v>
      </c>
      <c r="I404" s="162" t="s">
        <v>18</v>
      </c>
      <c r="J404" s="162" t="s">
        <v>17</v>
      </c>
      <c r="K404" s="163" t="s">
        <v>159</v>
      </c>
      <c r="L404" s="164" t="s">
        <v>426</v>
      </c>
      <c r="M404" s="144"/>
      <c r="O404" s="145"/>
      <c r="P404" s="132"/>
    </row>
    <row r="405" spans="1:16">
      <c r="A405" s="133" t="s">
        <v>528</v>
      </c>
      <c r="B405" s="134" t="s">
        <v>1703</v>
      </c>
      <c r="C405" s="135">
        <v>2.91</v>
      </c>
      <c r="D405" s="136">
        <v>0.48354196599999999</v>
      </c>
      <c r="E405" s="137">
        <v>0.72200490464016431</v>
      </c>
      <c r="F405" s="138">
        <v>1</v>
      </c>
      <c r="G405" s="139">
        <v>0.72199999999999998</v>
      </c>
      <c r="H405" s="140">
        <v>3916.85</v>
      </c>
      <c r="I405" s="141" t="s">
        <v>18</v>
      </c>
      <c r="J405" s="141" t="s">
        <v>17</v>
      </c>
      <c r="K405" s="142" t="s">
        <v>159</v>
      </c>
      <c r="L405" s="143" t="s">
        <v>426</v>
      </c>
      <c r="M405" s="144"/>
      <c r="O405" s="145"/>
      <c r="P405" s="132"/>
    </row>
    <row r="406" spans="1:16">
      <c r="A406" s="133" t="s">
        <v>529</v>
      </c>
      <c r="B406" s="134" t="s">
        <v>1703</v>
      </c>
      <c r="C406" s="135">
        <v>4.3099999999999996</v>
      </c>
      <c r="D406" s="136">
        <v>0.66581916399999996</v>
      </c>
      <c r="E406" s="137">
        <v>0.99417369290220803</v>
      </c>
      <c r="F406" s="138">
        <v>1</v>
      </c>
      <c r="G406" s="139">
        <v>0.99419999999999997</v>
      </c>
      <c r="H406" s="140">
        <v>5393.5349999999999</v>
      </c>
      <c r="I406" s="141" t="s">
        <v>18</v>
      </c>
      <c r="J406" s="141" t="s">
        <v>17</v>
      </c>
      <c r="K406" s="142" t="s">
        <v>159</v>
      </c>
      <c r="L406" s="143" t="s">
        <v>426</v>
      </c>
      <c r="M406" s="144"/>
      <c r="O406" s="145"/>
      <c r="P406" s="132"/>
    </row>
    <row r="407" spans="1:16">
      <c r="A407" s="146" t="s">
        <v>530</v>
      </c>
      <c r="B407" s="147" t="s">
        <v>1703</v>
      </c>
      <c r="C407" s="148">
        <v>7.24</v>
      </c>
      <c r="D407" s="149">
        <v>1.0883718120000001</v>
      </c>
      <c r="E407" s="150">
        <v>1.6251118653393217</v>
      </c>
      <c r="F407" s="151">
        <v>1</v>
      </c>
      <c r="G407" s="150">
        <v>1.6251</v>
      </c>
      <c r="H407" s="152">
        <v>8816.1674999999996</v>
      </c>
      <c r="I407" s="153" t="s">
        <v>18</v>
      </c>
      <c r="J407" s="153" t="s">
        <v>17</v>
      </c>
      <c r="K407" s="154" t="s">
        <v>159</v>
      </c>
      <c r="L407" s="155" t="s">
        <v>426</v>
      </c>
      <c r="M407" s="144"/>
      <c r="O407" s="145"/>
      <c r="P407" s="132"/>
    </row>
    <row r="408" spans="1:16">
      <c r="A408" s="156" t="s">
        <v>531</v>
      </c>
      <c r="B408" s="157" t="s">
        <v>1704</v>
      </c>
      <c r="C408" s="158">
        <v>2.35</v>
      </c>
      <c r="D408" s="159">
        <v>0.39462190600000002</v>
      </c>
      <c r="E408" s="160">
        <v>0.58923314137009131</v>
      </c>
      <c r="F408" s="161">
        <v>1</v>
      </c>
      <c r="G408" s="139">
        <v>0.58919999999999995</v>
      </c>
      <c r="H408" s="140">
        <v>3196.41</v>
      </c>
      <c r="I408" s="162" t="s">
        <v>18</v>
      </c>
      <c r="J408" s="162" t="s">
        <v>17</v>
      </c>
      <c r="K408" s="163" t="s">
        <v>159</v>
      </c>
      <c r="L408" s="164" t="s">
        <v>426</v>
      </c>
      <c r="M408" s="144"/>
      <c r="O408" s="145"/>
      <c r="P408" s="132"/>
    </row>
    <row r="409" spans="1:16">
      <c r="A409" s="133" t="s">
        <v>532</v>
      </c>
      <c r="B409" s="134" t="s">
        <v>1704</v>
      </c>
      <c r="C409" s="135">
        <v>3.39</v>
      </c>
      <c r="D409" s="136">
        <v>0.50182833900000001</v>
      </c>
      <c r="E409" s="137">
        <v>0.74930936200360132</v>
      </c>
      <c r="F409" s="138">
        <v>1</v>
      </c>
      <c r="G409" s="139">
        <v>0.74929999999999997</v>
      </c>
      <c r="H409" s="140">
        <v>4064.9524999999999</v>
      </c>
      <c r="I409" s="141" t="s">
        <v>18</v>
      </c>
      <c r="J409" s="141" t="s">
        <v>17</v>
      </c>
      <c r="K409" s="142" t="s">
        <v>159</v>
      </c>
      <c r="L409" s="143" t="s">
        <v>426</v>
      </c>
      <c r="M409" s="144"/>
      <c r="O409" s="145"/>
      <c r="P409" s="132"/>
    </row>
    <row r="410" spans="1:16">
      <c r="A410" s="133" t="s">
        <v>533</v>
      </c>
      <c r="B410" s="134" t="s">
        <v>1704</v>
      </c>
      <c r="C410" s="135">
        <v>5.36</v>
      </c>
      <c r="D410" s="136">
        <v>0.71739608499999996</v>
      </c>
      <c r="E410" s="137">
        <v>1.071186222417047</v>
      </c>
      <c r="F410" s="138">
        <v>1</v>
      </c>
      <c r="G410" s="139">
        <v>1.0711999999999999</v>
      </c>
      <c r="H410" s="140">
        <v>5811.2599999999993</v>
      </c>
      <c r="I410" s="141" t="s">
        <v>18</v>
      </c>
      <c r="J410" s="141" t="s">
        <v>17</v>
      </c>
      <c r="K410" s="142" t="s">
        <v>159</v>
      </c>
      <c r="L410" s="143" t="s">
        <v>426</v>
      </c>
      <c r="M410" s="144"/>
      <c r="O410" s="145"/>
      <c r="P410" s="132"/>
    </row>
    <row r="411" spans="1:16">
      <c r="A411" s="146" t="s">
        <v>534</v>
      </c>
      <c r="B411" s="147" t="s">
        <v>1704</v>
      </c>
      <c r="C411" s="148">
        <v>9.6</v>
      </c>
      <c r="D411" s="149">
        <v>1.1994016750000001</v>
      </c>
      <c r="E411" s="150">
        <v>1.7908970738304613</v>
      </c>
      <c r="F411" s="151">
        <v>1</v>
      </c>
      <c r="G411" s="150">
        <v>1.7908999999999999</v>
      </c>
      <c r="H411" s="152">
        <v>9715.6324999999997</v>
      </c>
      <c r="I411" s="153" t="s">
        <v>18</v>
      </c>
      <c r="J411" s="153" t="s">
        <v>17</v>
      </c>
      <c r="K411" s="154" t="s">
        <v>159</v>
      </c>
      <c r="L411" s="155" t="s">
        <v>426</v>
      </c>
      <c r="M411" s="144"/>
      <c r="O411" s="145"/>
      <c r="P411" s="132"/>
    </row>
    <row r="412" spans="1:16">
      <c r="A412" s="156" t="s">
        <v>535</v>
      </c>
      <c r="B412" s="157" t="s">
        <v>1705</v>
      </c>
      <c r="C412" s="158">
        <v>2.2400000000000002</v>
      </c>
      <c r="D412" s="159">
        <v>0.36512804799999998</v>
      </c>
      <c r="E412" s="160">
        <v>0.5451941300120563</v>
      </c>
      <c r="F412" s="161">
        <v>1</v>
      </c>
      <c r="G412" s="139">
        <v>0.54520000000000002</v>
      </c>
      <c r="H412" s="140">
        <v>2957.71</v>
      </c>
      <c r="I412" s="162" t="s">
        <v>18</v>
      </c>
      <c r="J412" s="162" t="s">
        <v>17</v>
      </c>
      <c r="K412" s="163" t="s">
        <v>159</v>
      </c>
      <c r="L412" s="164" t="s">
        <v>426</v>
      </c>
      <c r="M412" s="144"/>
      <c r="O412" s="145"/>
      <c r="P412" s="132"/>
    </row>
    <row r="413" spans="1:16">
      <c r="A413" s="133" t="s">
        <v>536</v>
      </c>
      <c r="B413" s="134" t="s">
        <v>1705</v>
      </c>
      <c r="C413" s="135">
        <v>3.05</v>
      </c>
      <c r="D413" s="136">
        <v>0.47421846299999998</v>
      </c>
      <c r="E413" s="137">
        <v>0.70808343480350633</v>
      </c>
      <c r="F413" s="138">
        <v>1</v>
      </c>
      <c r="G413" s="139">
        <v>0.70809999999999995</v>
      </c>
      <c r="H413" s="140">
        <v>3841.4424999999997</v>
      </c>
      <c r="I413" s="141" t="s">
        <v>18</v>
      </c>
      <c r="J413" s="141" t="s">
        <v>17</v>
      </c>
      <c r="K413" s="142" t="s">
        <v>159</v>
      </c>
      <c r="L413" s="143" t="s">
        <v>426</v>
      </c>
      <c r="M413" s="144"/>
      <c r="O413" s="145"/>
      <c r="P413" s="132"/>
    </row>
    <row r="414" spans="1:16">
      <c r="A414" s="133" t="s">
        <v>537</v>
      </c>
      <c r="B414" s="134" t="s">
        <v>1705</v>
      </c>
      <c r="C414" s="135">
        <v>4.7699999999999996</v>
      </c>
      <c r="D414" s="136">
        <v>0.69258301499999997</v>
      </c>
      <c r="E414" s="137">
        <v>1.0341363704933781</v>
      </c>
      <c r="F414" s="138">
        <v>1</v>
      </c>
      <c r="G414" s="139">
        <v>1.0341</v>
      </c>
      <c r="H414" s="140">
        <v>5609.9925000000003</v>
      </c>
      <c r="I414" s="141" t="s">
        <v>18</v>
      </c>
      <c r="J414" s="141" t="s">
        <v>17</v>
      </c>
      <c r="K414" s="142" t="s">
        <v>159</v>
      </c>
      <c r="L414" s="143" t="s">
        <v>426</v>
      </c>
      <c r="M414" s="144"/>
      <c r="O414" s="145"/>
      <c r="P414" s="132"/>
    </row>
    <row r="415" spans="1:16">
      <c r="A415" s="146" t="s">
        <v>538</v>
      </c>
      <c r="B415" s="147" t="s">
        <v>1705</v>
      </c>
      <c r="C415" s="148">
        <v>7.46</v>
      </c>
      <c r="D415" s="149">
        <v>1.1612103060000001</v>
      </c>
      <c r="E415" s="150">
        <v>1.7338712980513176</v>
      </c>
      <c r="F415" s="151">
        <v>1</v>
      </c>
      <c r="G415" s="150">
        <v>1.7339</v>
      </c>
      <c r="H415" s="152">
        <v>9406.4074999999993</v>
      </c>
      <c r="I415" s="153" t="s">
        <v>18</v>
      </c>
      <c r="J415" s="153" t="s">
        <v>17</v>
      </c>
      <c r="K415" s="154" t="s">
        <v>159</v>
      </c>
      <c r="L415" s="155" t="s">
        <v>426</v>
      </c>
      <c r="M415" s="144"/>
      <c r="O415" s="145"/>
      <c r="P415" s="132"/>
    </row>
    <row r="416" spans="1:16">
      <c r="A416" s="156" t="s">
        <v>539</v>
      </c>
      <c r="B416" s="157" t="s">
        <v>1706</v>
      </c>
      <c r="C416" s="158">
        <v>1.73</v>
      </c>
      <c r="D416" s="159">
        <v>0.39767619999999998</v>
      </c>
      <c r="E416" s="160">
        <v>0.59379368709987601</v>
      </c>
      <c r="F416" s="161">
        <v>1</v>
      </c>
      <c r="G416" s="139">
        <v>0.59379999999999999</v>
      </c>
      <c r="H416" s="140">
        <v>3221.3649999999998</v>
      </c>
      <c r="I416" s="162" t="s">
        <v>18</v>
      </c>
      <c r="J416" s="162" t="s">
        <v>17</v>
      </c>
      <c r="K416" s="163" t="s">
        <v>159</v>
      </c>
      <c r="L416" s="164" t="s">
        <v>426</v>
      </c>
      <c r="M416" s="144"/>
      <c r="O416" s="145"/>
      <c r="P416" s="132"/>
    </row>
    <row r="417" spans="1:16">
      <c r="A417" s="133" t="s">
        <v>540</v>
      </c>
      <c r="B417" s="134" t="s">
        <v>1706</v>
      </c>
      <c r="C417" s="135">
        <v>2.27</v>
      </c>
      <c r="D417" s="136">
        <v>0.462796812</v>
      </c>
      <c r="E417" s="137">
        <v>0.69102909697776271</v>
      </c>
      <c r="F417" s="138">
        <v>1</v>
      </c>
      <c r="G417" s="139">
        <v>0.69099999999999995</v>
      </c>
      <c r="H417" s="140">
        <v>3748.6749999999997</v>
      </c>
      <c r="I417" s="141" t="s">
        <v>18</v>
      </c>
      <c r="J417" s="141" t="s">
        <v>17</v>
      </c>
      <c r="K417" s="142" t="s">
        <v>159</v>
      </c>
      <c r="L417" s="143" t="s">
        <v>426</v>
      </c>
      <c r="M417" s="144"/>
      <c r="O417" s="145"/>
      <c r="P417" s="132"/>
    </row>
    <row r="418" spans="1:16">
      <c r="A418" s="133" t="s">
        <v>541</v>
      </c>
      <c r="B418" s="134" t="s">
        <v>1706</v>
      </c>
      <c r="C418" s="135">
        <v>3.1</v>
      </c>
      <c r="D418" s="136">
        <v>0.57062834200000001</v>
      </c>
      <c r="E418" s="137">
        <v>0.85203868664976445</v>
      </c>
      <c r="F418" s="138">
        <v>1</v>
      </c>
      <c r="G418" s="139">
        <v>0.85199999999999998</v>
      </c>
      <c r="H418" s="140">
        <v>4622.0999999999995</v>
      </c>
      <c r="I418" s="141" t="s">
        <v>18</v>
      </c>
      <c r="J418" s="141" t="s">
        <v>17</v>
      </c>
      <c r="K418" s="142" t="s">
        <v>159</v>
      </c>
      <c r="L418" s="143" t="s">
        <v>426</v>
      </c>
      <c r="M418" s="144"/>
      <c r="O418" s="145"/>
      <c r="P418" s="132"/>
    </row>
    <row r="419" spans="1:16">
      <c r="A419" s="146" t="s">
        <v>542</v>
      </c>
      <c r="B419" s="147" t="s">
        <v>1706</v>
      </c>
      <c r="C419" s="148">
        <v>4.9000000000000004</v>
      </c>
      <c r="D419" s="149">
        <v>0.80582621700000001</v>
      </c>
      <c r="E419" s="150">
        <v>1.2032264454201052</v>
      </c>
      <c r="F419" s="151">
        <v>1</v>
      </c>
      <c r="G419" s="150">
        <v>1.2032</v>
      </c>
      <c r="H419" s="152">
        <v>6527.3600000000006</v>
      </c>
      <c r="I419" s="153" t="s">
        <v>18</v>
      </c>
      <c r="J419" s="153" t="s">
        <v>17</v>
      </c>
      <c r="K419" s="154" t="s">
        <v>159</v>
      </c>
      <c r="L419" s="155" t="s">
        <v>426</v>
      </c>
      <c r="M419" s="144"/>
      <c r="O419" s="145"/>
      <c r="P419" s="132"/>
    </row>
    <row r="420" spans="1:16">
      <c r="A420" s="156" t="s">
        <v>543</v>
      </c>
      <c r="B420" s="157" t="s">
        <v>1707</v>
      </c>
      <c r="C420" s="158">
        <v>2.3199999999999998</v>
      </c>
      <c r="D420" s="159">
        <v>0.44865225800000003</v>
      </c>
      <c r="E420" s="160">
        <v>0.66990903278472502</v>
      </c>
      <c r="F420" s="161">
        <v>1</v>
      </c>
      <c r="G420" s="139">
        <v>0.66990000000000005</v>
      </c>
      <c r="H420" s="140">
        <v>3634.2075000000004</v>
      </c>
      <c r="I420" s="162" t="s">
        <v>18</v>
      </c>
      <c r="J420" s="162" t="s">
        <v>17</v>
      </c>
      <c r="K420" s="163" t="s">
        <v>159</v>
      </c>
      <c r="L420" s="164" t="s">
        <v>426</v>
      </c>
      <c r="M420" s="144"/>
      <c r="O420" s="145"/>
      <c r="P420" s="132"/>
    </row>
    <row r="421" spans="1:16">
      <c r="A421" s="133" t="s">
        <v>544</v>
      </c>
      <c r="B421" s="134" t="s">
        <v>1707</v>
      </c>
      <c r="C421" s="135">
        <v>2.9</v>
      </c>
      <c r="D421" s="136">
        <v>0.51712680099999997</v>
      </c>
      <c r="E421" s="137">
        <v>0.77215239399278579</v>
      </c>
      <c r="F421" s="138">
        <v>1</v>
      </c>
      <c r="G421" s="139">
        <v>0.7722</v>
      </c>
      <c r="H421" s="140">
        <v>4189.1850000000004</v>
      </c>
      <c r="I421" s="141" t="s">
        <v>18</v>
      </c>
      <c r="J421" s="141" t="s">
        <v>17</v>
      </c>
      <c r="K421" s="142" t="s">
        <v>159</v>
      </c>
      <c r="L421" s="143" t="s">
        <v>426</v>
      </c>
      <c r="M421" s="144"/>
      <c r="O421" s="145"/>
      <c r="P421" s="132"/>
    </row>
    <row r="422" spans="1:16">
      <c r="A422" s="133" t="s">
        <v>545</v>
      </c>
      <c r="B422" s="134" t="s">
        <v>1707</v>
      </c>
      <c r="C422" s="135">
        <v>4.12</v>
      </c>
      <c r="D422" s="136">
        <v>0.65695012799999997</v>
      </c>
      <c r="E422" s="137">
        <v>0.9809308144310761</v>
      </c>
      <c r="F422" s="138">
        <v>1</v>
      </c>
      <c r="G422" s="139">
        <v>0.98089999999999999</v>
      </c>
      <c r="H422" s="140">
        <v>5321.3824999999997</v>
      </c>
      <c r="I422" s="141" t="s">
        <v>18</v>
      </c>
      <c r="J422" s="141" t="s">
        <v>17</v>
      </c>
      <c r="K422" s="142" t="s">
        <v>159</v>
      </c>
      <c r="L422" s="143" t="s">
        <v>426</v>
      </c>
      <c r="M422" s="144"/>
      <c r="O422" s="145"/>
      <c r="P422" s="132"/>
    </row>
    <row r="423" spans="1:16">
      <c r="A423" s="146" t="s">
        <v>546</v>
      </c>
      <c r="B423" s="147" t="s">
        <v>1707</v>
      </c>
      <c r="C423" s="148">
        <v>6.91</v>
      </c>
      <c r="D423" s="149">
        <v>1.0340703689999999</v>
      </c>
      <c r="E423" s="150">
        <v>1.5440311920332153</v>
      </c>
      <c r="F423" s="151">
        <v>1</v>
      </c>
      <c r="G423" s="150">
        <v>1.544</v>
      </c>
      <c r="H423" s="152">
        <v>8376.2000000000007</v>
      </c>
      <c r="I423" s="153" t="s">
        <v>18</v>
      </c>
      <c r="J423" s="153" t="s">
        <v>17</v>
      </c>
      <c r="K423" s="154" t="s">
        <v>159</v>
      </c>
      <c r="L423" s="155" t="s">
        <v>426</v>
      </c>
      <c r="M423" s="144"/>
      <c r="O423" s="145"/>
      <c r="P423" s="132"/>
    </row>
    <row r="424" spans="1:16">
      <c r="A424" s="156" t="s">
        <v>547</v>
      </c>
      <c r="B424" s="157" t="s">
        <v>1708</v>
      </c>
      <c r="C424" s="158">
        <v>2.83</v>
      </c>
      <c r="D424" s="159">
        <v>0.42729648100000001</v>
      </c>
      <c r="E424" s="160">
        <v>0.63802146806319349</v>
      </c>
      <c r="F424" s="161">
        <v>1</v>
      </c>
      <c r="G424" s="139">
        <v>0.63800000000000001</v>
      </c>
      <c r="H424" s="140">
        <v>3461.15</v>
      </c>
      <c r="I424" s="162" t="s">
        <v>18</v>
      </c>
      <c r="J424" s="162" t="s">
        <v>17</v>
      </c>
      <c r="K424" s="163" t="s">
        <v>159</v>
      </c>
      <c r="L424" s="164" t="s">
        <v>426</v>
      </c>
      <c r="M424" s="144"/>
      <c r="O424" s="145"/>
      <c r="P424" s="132"/>
    </row>
    <row r="425" spans="1:16">
      <c r="A425" s="133" t="s">
        <v>548</v>
      </c>
      <c r="B425" s="134" t="s">
        <v>1708</v>
      </c>
      <c r="C425" s="135">
        <v>3.52</v>
      </c>
      <c r="D425" s="136">
        <v>0.51572212699999997</v>
      </c>
      <c r="E425" s="137">
        <v>0.77005499275621858</v>
      </c>
      <c r="F425" s="138">
        <v>1</v>
      </c>
      <c r="G425" s="139">
        <v>0.77010000000000001</v>
      </c>
      <c r="H425" s="140">
        <v>4177.7925000000005</v>
      </c>
      <c r="I425" s="141" t="s">
        <v>18</v>
      </c>
      <c r="J425" s="141" t="s">
        <v>17</v>
      </c>
      <c r="K425" s="142" t="s">
        <v>159</v>
      </c>
      <c r="L425" s="143" t="s">
        <v>426</v>
      </c>
      <c r="M425" s="144"/>
      <c r="O425" s="145"/>
      <c r="P425" s="132"/>
    </row>
    <row r="426" spans="1:16">
      <c r="A426" s="133" t="s">
        <v>549</v>
      </c>
      <c r="B426" s="134" t="s">
        <v>1708</v>
      </c>
      <c r="C426" s="135">
        <v>5.46</v>
      </c>
      <c r="D426" s="136">
        <v>0.76733088299999996</v>
      </c>
      <c r="E426" s="137">
        <v>1.1457468016496175</v>
      </c>
      <c r="F426" s="138">
        <v>1</v>
      </c>
      <c r="G426" s="139">
        <v>1.1456999999999999</v>
      </c>
      <c r="H426" s="140">
        <v>6215.4224999999997</v>
      </c>
      <c r="I426" s="141" t="s">
        <v>18</v>
      </c>
      <c r="J426" s="141" t="s">
        <v>17</v>
      </c>
      <c r="K426" s="142" t="s">
        <v>159</v>
      </c>
      <c r="L426" s="143" t="s">
        <v>426</v>
      </c>
      <c r="M426" s="144"/>
      <c r="O426" s="145"/>
      <c r="P426" s="132"/>
    </row>
    <row r="427" spans="1:16">
      <c r="A427" s="146" t="s">
        <v>550</v>
      </c>
      <c r="B427" s="147" t="s">
        <v>1708</v>
      </c>
      <c r="C427" s="148">
        <v>11.59</v>
      </c>
      <c r="D427" s="149">
        <v>1.622475109</v>
      </c>
      <c r="E427" s="150">
        <v>2.4226128624264751</v>
      </c>
      <c r="F427" s="151">
        <v>1</v>
      </c>
      <c r="G427" s="150">
        <v>2.4226000000000001</v>
      </c>
      <c r="H427" s="152">
        <v>13142.605</v>
      </c>
      <c r="I427" s="153" t="s">
        <v>18</v>
      </c>
      <c r="J427" s="153" t="s">
        <v>17</v>
      </c>
      <c r="K427" s="154" t="s">
        <v>159</v>
      </c>
      <c r="L427" s="155" t="s">
        <v>426</v>
      </c>
      <c r="M427" s="144"/>
      <c r="O427" s="145"/>
      <c r="P427" s="132"/>
    </row>
    <row r="428" spans="1:16">
      <c r="A428" s="156" t="s">
        <v>551</v>
      </c>
      <c r="B428" s="157" t="s">
        <v>1709</v>
      </c>
      <c r="C428" s="158">
        <v>2.41</v>
      </c>
      <c r="D428" s="159">
        <v>0.49573331300000001</v>
      </c>
      <c r="E428" s="160">
        <v>0.74020852076263788</v>
      </c>
      <c r="F428" s="161">
        <v>1</v>
      </c>
      <c r="G428" s="139">
        <v>0.74019999999999997</v>
      </c>
      <c r="H428" s="140">
        <v>4015.585</v>
      </c>
      <c r="I428" s="162" t="s">
        <v>18</v>
      </c>
      <c r="J428" s="162" t="s">
        <v>17</v>
      </c>
      <c r="K428" s="163" t="s">
        <v>159</v>
      </c>
      <c r="L428" s="164" t="s">
        <v>426</v>
      </c>
      <c r="M428" s="144"/>
      <c r="O428" s="145"/>
      <c r="P428" s="132"/>
    </row>
    <row r="429" spans="1:16">
      <c r="A429" s="133" t="s">
        <v>552</v>
      </c>
      <c r="B429" s="134" t="s">
        <v>1709</v>
      </c>
      <c r="C429" s="135">
        <v>3.5</v>
      </c>
      <c r="D429" s="136">
        <v>0.51769077699999999</v>
      </c>
      <c r="E429" s="137">
        <v>0.77299449967694756</v>
      </c>
      <c r="F429" s="138">
        <v>1</v>
      </c>
      <c r="G429" s="139">
        <v>0.77300000000000002</v>
      </c>
      <c r="H429" s="140">
        <v>4193.5250000000005</v>
      </c>
      <c r="I429" s="141" t="s">
        <v>18</v>
      </c>
      <c r="J429" s="141" t="s">
        <v>17</v>
      </c>
      <c r="K429" s="142" t="s">
        <v>159</v>
      </c>
      <c r="L429" s="143" t="s">
        <v>426</v>
      </c>
      <c r="M429" s="144"/>
      <c r="O429" s="145"/>
      <c r="P429" s="132"/>
    </row>
    <row r="430" spans="1:16">
      <c r="A430" s="133" t="s">
        <v>553</v>
      </c>
      <c r="B430" s="134" t="s">
        <v>1709</v>
      </c>
      <c r="C430" s="135">
        <v>5.34</v>
      </c>
      <c r="D430" s="136">
        <v>0.78718879200000003</v>
      </c>
      <c r="E430" s="137">
        <v>1.1753978117005177</v>
      </c>
      <c r="F430" s="138">
        <v>1</v>
      </c>
      <c r="G430" s="139">
        <v>1.1754</v>
      </c>
      <c r="H430" s="140">
        <v>6376.5450000000001</v>
      </c>
      <c r="I430" s="141" t="s">
        <v>18</v>
      </c>
      <c r="J430" s="141" t="s">
        <v>17</v>
      </c>
      <c r="K430" s="142" t="s">
        <v>159</v>
      </c>
      <c r="L430" s="143" t="s">
        <v>426</v>
      </c>
      <c r="M430" s="144"/>
      <c r="O430" s="145"/>
      <c r="P430" s="132"/>
    </row>
    <row r="431" spans="1:16">
      <c r="A431" s="146" t="s">
        <v>554</v>
      </c>
      <c r="B431" s="147" t="s">
        <v>1709</v>
      </c>
      <c r="C431" s="148">
        <v>9.65</v>
      </c>
      <c r="D431" s="149">
        <v>1.505060096</v>
      </c>
      <c r="E431" s="150">
        <v>2.2472936115129181</v>
      </c>
      <c r="F431" s="151">
        <v>1</v>
      </c>
      <c r="G431" s="150">
        <v>2.2473000000000001</v>
      </c>
      <c r="H431" s="152">
        <v>12191.602500000001</v>
      </c>
      <c r="I431" s="153" t="s">
        <v>18</v>
      </c>
      <c r="J431" s="153" t="s">
        <v>17</v>
      </c>
      <c r="K431" s="154" t="s">
        <v>159</v>
      </c>
      <c r="L431" s="155" t="s">
        <v>426</v>
      </c>
      <c r="M431" s="144"/>
      <c r="O431" s="145"/>
      <c r="P431" s="132"/>
    </row>
    <row r="432" spans="1:16">
      <c r="A432" s="156" t="s">
        <v>555</v>
      </c>
      <c r="B432" s="157" t="s">
        <v>1710</v>
      </c>
      <c r="C432" s="158">
        <v>2.58</v>
      </c>
      <c r="D432" s="159">
        <v>0.43906089100000001</v>
      </c>
      <c r="E432" s="160">
        <v>0.65558759947979484</v>
      </c>
      <c r="F432" s="161">
        <v>1</v>
      </c>
      <c r="G432" s="139">
        <v>0.65559999999999996</v>
      </c>
      <c r="H432" s="140">
        <v>3556.6299999999997</v>
      </c>
      <c r="I432" s="162" t="s">
        <v>18</v>
      </c>
      <c r="J432" s="162" t="s">
        <v>17</v>
      </c>
      <c r="K432" s="163" t="s">
        <v>159</v>
      </c>
      <c r="L432" s="164" t="s">
        <v>426</v>
      </c>
      <c r="M432" s="144"/>
      <c r="O432" s="145"/>
      <c r="P432" s="132"/>
    </row>
    <row r="433" spans="1:16">
      <c r="A433" s="133" t="s">
        <v>556</v>
      </c>
      <c r="B433" s="134" t="s">
        <v>1710</v>
      </c>
      <c r="C433" s="135">
        <v>3.38</v>
      </c>
      <c r="D433" s="136">
        <v>0.54216918800000002</v>
      </c>
      <c r="E433" s="137">
        <v>0.80954465259541786</v>
      </c>
      <c r="F433" s="138">
        <v>1</v>
      </c>
      <c r="G433" s="139">
        <v>0.8095</v>
      </c>
      <c r="H433" s="140">
        <v>4391.5375000000004</v>
      </c>
      <c r="I433" s="141" t="s">
        <v>18</v>
      </c>
      <c r="J433" s="141" t="s">
        <v>17</v>
      </c>
      <c r="K433" s="142" t="s">
        <v>159</v>
      </c>
      <c r="L433" s="143" t="s">
        <v>426</v>
      </c>
      <c r="M433" s="144"/>
      <c r="O433" s="145"/>
      <c r="P433" s="132"/>
    </row>
    <row r="434" spans="1:16">
      <c r="A434" s="133" t="s">
        <v>557</v>
      </c>
      <c r="B434" s="134" t="s">
        <v>1710</v>
      </c>
      <c r="C434" s="135">
        <v>4.8899999999999997</v>
      </c>
      <c r="D434" s="136">
        <v>0.745479852</v>
      </c>
      <c r="E434" s="137">
        <v>1.1131197440977105</v>
      </c>
      <c r="F434" s="138">
        <v>1</v>
      </c>
      <c r="G434" s="139">
        <v>1.1131</v>
      </c>
      <c r="H434" s="140">
        <v>6038.5675000000001</v>
      </c>
      <c r="I434" s="141" t="s">
        <v>18</v>
      </c>
      <c r="J434" s="141" t="s">
        <v>17</v>
      </c>
      <c r="K434" s="142" t="s">
        <v>159</v>
      </c>
      <c r="L434" s="143" t="s">
        <v>426</v>
      </c>
      <c r="M434" s="144"/>
      <c r="O434" s="145"/>
      <c r="P434" s="132"/>
    </row>
    <row r="435" spans="1:16">
      <c r="A435" s="146" t="s">
        <v>558</v>
      </c>
      <c r="B435" s="147" t="s">
        <v>1710</v>
      </c>
      <c r="C435" s="148">
        <v>8.5500000000000007</v>
      </c>
      <c r="D435" s="149">
        <v>1.3203446860000001</v>
      </c>
      <c r="E435" s="150">
        <v>1.9714841857336902</v>
      </c>
      <c r="F435" s="151">
        <v>1</v>
      </c>
      <c r="G435" s="150">
        <v>1.9715</v>
      </c>
      <c r="H435" s="152">
        <v>10695.387500000001</v>
      </c>
      <c r="I435" s="153" t="s">
        <v>18</v>
      </c>
      <c r="J435" s="153" t="s">
        <v>17</v>
      </c>
      <c r="K435" s="154" t="s">
        <v>159</v>
      </c>
      <c r="L435" s="155" t="s">
        <v>426</v>
      </c>
      <c r="M435" s="144"/>
      <c r="O435" s="145"/>
      <c r="P435" s="132"/>
    </row>
    <row r="436" spans="1:16">
      <c r="A436" s="156" t="s">
        <v>559</v>
      </c>
      <c r="B436" s="157" t="s">
        <v>1711</v>
      </c>
      <c r="C436" s="158">
        <v>3.31</v>
      </c>
      <c r="D436" s="159">
        <v>1.131928515</v>
      </c>
      <c r="E436" s="160">
        <v>1.6901489363842679</v>
      </c>
      <c r="F436" s="161">
        <v>1</v>
      </c>
      <c r="G436" s="139">
        <v>1.6900999999999999</v>
      </c>
      <c r="H436" s="140">
        <v>9168.7924999999996</v>
      </c>
      <c r="I436" s="162" t="s">
        <v>18</v>
      </c>
      <c r="J436" s="162" t="s">
        <v>17</v>
      </c>
      <c r="K436" s="163" t="s">
        <v>159</v>
      </c>
      <c r="L436" s="164" t="s">
        <v>160</v>
      </c>
      <c r="M436" s="144"/>
      <c r="O436" s="145"/>
      <c r="P436" s="132"/>
    </row>
    <row r="437" spans="1:16">
      <c r="A437" s="133" t="s">
        <v>560</v>
      </c>
      <c r="B437" s="134" t="s">
        <v>1711</v>
      </c>
      <c r="C437" s="135">
        <v>7.21</v>
      </c>
      <c r="D437" s="136">
        <v>1.6282125670000001</v>
      </c>
      <c r="E437" s="137">
        <v>2.4311797978890466</v>
      </c>
      <c r="F437" s="138">
        <v>1</v>
      </c>
      <c r="G437" s="139">
        <v>2.4312</v>
      </c>
      <c r="H437" s="140">
        <v>13189.26</v>
      </c>
      <c r="I437" s="141" t="s">
        <v>18</v>
      </c>
      <c r="J437" s="141" t="s">
        <v>17</v>
      </c>
      <c r="K437" s="142" t="s">
        <v>159</v>
      </c>
      <c r="L437" s="143" t="s">
        <v>160</v>
      </c>
      <c r="M437" s="144"/>
      <c r="O437" s="145"/>
      <c r="P437" s="132"/>
    </row>
    <row r="438" spans="1:16">
      <c r="A438" s="133" t="s">
        <v>561</v>
      </c>
      <c r="B438" s="134" t="s">
        <v>1711</v>
      </c>
      <c r="C438" s="135">
        <v>12.38</v>
      </c>
      <c r="D438" s="136">
        <v>2.5612689739999999</v>
      </c>
      <c r="E438" s="137">
        <v>3.8243811113815123</v>
      </c>
      <c r="F438" s="138">
        <v>1</v>
      </c>
      <c r="G438" s="139">
        <v>3.8243999999999998</v>
      </c>
      <c r="H438" s="140">
        <v>20747.37</v>
      </c>
      <c r="I438" s="141" t="s">
        <v>18</v>
      </c>
      <c r="J438" s="141" t="s">
        <v>17</v>
      </c>
      <c r="K438" s="142" t="s">
        <v>159</v>
      </c>
      <c r="L438" s="143" t="s">
        <v>160</v>
      </c>
      <c r="M438" s="144"/>
      <c r="O438" s="145"/>
      <c r="P438" s="132"/>
    </row>
    <row r="439" spans="1:16">
      <c r="A439" s="146" t="s">
        <v>562</v>
      </c>
      <c r="B439" s="147" t="s">
        <v>1711</v>
      </c>
      <c r="C439" s="148">
        <v>20.079999999999998</v>
      </c>
      <c r="D439" s="149">
        <v>4.4559613489999998</v>
      </c>
      <c r="E439" s="150">
        <v>6.6534575591831935</v>
      </c>
      <c r="F439" s="151">
        <v>1</v>
      </c>
      <c r="G439" s="150">
        <v>6.6535000000000002</v>
      </c>
      <c r="H439" s="152">
        <v>36095.237500000003</v>
      </c>
      <c r="I439" s="153" t="s">
        <v>18</v>
      </c>
      <c r="J439" s="153" t="s">
        <v>17</v>
      </c>
      <c r="K439" s="154" t="s">
        <v>159</v>
      </c>
      <c r="L439" s="155" t="s">
        <v>160</v>
      </c>
      <c r="M439" s="144"/>
      <c r="O439" s="145"/>
      <c r="P439" s="132"/>
    </row>
    <row r="440" spans="1:16">
      <c r="A440" s="156" t="s">
        <v>563</v>
      </c>
      <c r="B440" s="157" t="s">
        <v>1712</v>
      </c>
      <c r="C440" s="158">
        <v>2.42</v>
      </c>
      <c r="D440" s="159">
        <v>0.59274726300000002</v>
      </c>
      <c r="E440" s="160">
        <v>0.88506574649207059</v>
      </c>
      <c r="F440" s="161">
        <v>1</v>
      </c>
      <c r="G440" s="139">
        <v>0.8851</v>
      </c>
      <c r="H440" s="140">
        <v>4801.6674999999996</v>
      </c>
      <c r="I440" s="162" t="s">
        <v>18</v>
      </c>
      <c r="J440" s="162" t="s">
        <v>17</v>
      </c>
      <c r="K440" s="163" t="s">
        <v>159</v>
      </c>
      <c r="L440" s="164" t="s">
        <v>160</v>
      </c>
      <c r="M440" s="144"/>
      <c r="O440" s="145"/>
      <c r="P440" s="132"/>
    </row>
    <row r="441" spans="1:16">
      <c r="A441" s="133" t="s">
        <v>564</v>
      </c>
      <c r="B441" s="134" t="s">
        <v>1712</v>
      </c>
      <c r="C441" s="135">
        <v>4.8099999999999996</v>
      </c>
      <c r="D441" s="136">
        <v>0.92517981000000005</v>
      </c>
      <c r="E441" s="137">
        <v>1.3814403039715799</v>
      </c>
      <c r="F441" s="138">
        <v>1</v>
      </c>
      <c r="G441" s="139">
        <v>1.3814</v>
      </c>
      <c r="H441" s="140">
        <v>7494.0949999999993</v>
      </c>
      <c r="I441" s="141" t="s">
        <v>18</v>
      </c>
      <c r="J441" s="141" t="s">
        <v>17</v>
      </c>
      <c r="K441" s="142" t="s">
        <v>159</v>
      </c>
      <c r="L441" s="143" t="s">
        <v>160</v>
      </c>
      <c r="M441" s="144"/>
      <c r="O441" s="145"/>
      <c r="P441" s="132"/>
    </row>
    <row r="442" spans="1:16">
      <c r="A442" s="133" t="s">
        <v>565</v>
      </c>
      <c r="B442" s="134" t="s">
        <v>1712</v>
      </c>
      <c r="C442" s="135">
        <v>8.91</v>
      </c>
      <c r="D442" s="136">
        <v>1.4374674190000001</v>
      </c>
      <c r="E442" s="137">
        <v>2.1463670162155855</v>
      </c>
      <c r="F442" s="138">
        <v>1</v>
      </c>
      <c r="G442" s="139">
        <v>2.1463999999999999</v>
      </c>
      <c r="H442" s="140">
        <v>11644.22</v>
      </c>
      <c r="I442" s="141" t="s">
        <v>18</v>
      </c>
      <c r="J442" s="141" t="s">
        <v>17</v>
      </c>
      <c r="K442" s="142" t="s">
        <v>159</v>
      </c>
      <c r="L442" s="143" t="s">
        <v>160</v>
      </c>
      <c r="M442" s="144"/>
      <c r="O442" s="145"/>
      <c r="P442" s="132"/>
    </row>
    <row r="443" spans="1:16">
      <c r="A443" s="146" t="s">
        <v>566</v>
      </c>
      <c r="B443" s="147" t="s">
        <v>1712</v>
      </c>
      <c r="C443" s="148">
        <v>14.75</v>
      </c>
      <c r="D443" s="149">
        <v>2.81162562</v>
      </c>
      <c r="E443" s="150">
        <v>4.1982033213058134</v>
      </c>
      <c r="F443" s="151">
        <v>1</v>
      </c>
      <c r="G443" s="150">
        <v>4.1981999999999999</v>
      </c>
      <c r="H443" s="152">
        <v>22775.235000000001</v>
      </c>
      <c r="I443" s="153" t="s">
        <v>18</v>
      </c>
      <c r="J443" s="153" t="s">
        <v>17</v>
      </c>
      <c r="K443" s="154" t="s">
        <v>159</v>
      </c>
      <c r="L443" s="155" t="s">
        <v>160</v>
      </c>
      <c r="M443" s="144"/>
      <c r="O443" s="145"/>
      <c r="P443" s="132"/>
    </row>
    <row r="444" spans="1:16">
      <c r="A444" s="156" t="s">
        <v>567</v>
      </c>
      <c r="B444" s="157" t="s">
        <v>1713</v>
      </c>
      <c r="C444" s="158">
        <v>4.1100000000000003</v>
      </c>
      <c r="D444" s="159">
        <v>0.87301968799999996</v>
      </c>
      <c r="E444" s="160">
        <v>1.3035569627961225</v>
      </c>
      <c r="F444" s="161">
        <v>1</v>
      </c>
      <c r="G444" s="139">
        <v>1.3036000000000001</v>
      </c>
      <c r="H444" s="140">
        <v>7072.0300000000007</v>
      </c>
      <c r="I444" s="162" t="s">
        <v>18</v>
      </c>
      <c r="J444" s="162" t="s">
        <v>17</v>
      </c>
      <c r="K444" s="163" t="s">
        <v>159</v>
      </c>
      <c r="L444" s="164" t="s">
        <v>160</v>
      </c>
      <c r="M444" s="144"/>
      <c r="O444" s="145"/>
      <c r="P444" s="132"/>
    </row>
    <row r="445" spans="1:16">
      <c r="A445" s="133" t="s">
        <v>568</v>
      </c>
      <c r="B445" s="134" t="s">
        <v>1713</v>
      </c>
      <c r="C445" s="135">
        <v>6.32</v>
      </c>
      <c r="D445" s="136">
        <v>1.2425215570000001</v>
      </c>
      <c r="E445" s="137">
        <v>1.8552819017887137</v>
      </c>
      <c r="F445" s="138">
        <v>1</v>
      </c>
      <c r="G445" s="139">
        <v>1.8552999999999999</v>
      </c>
      <c r="H445" s="140">
        <v>10065.002500000001</v>
      </c>
      <c r="I445" s="141" t="s">
        <v>18</v>
      </c>
      <c r="J445" s="141" t="s">
        <v>17</v>
      </c>
      <c r="K445" s="142" t="s">
        <v>159</v>
      </c>
      <c r="L445" s="143" t="s">
        <v>160</v>
      </c>
      <c r="M445" s="144"/>
      <c r="O445" s="145"/>
      <c r="P445" s="132"/>
    </row>
    <row r="446" spans="1:16">
      <c r="A446" s="133" t="s">
        <v>569</v>
      </c>
      <c r="B446" s="134" t="s">
        <v>1713</v>
      </c>
      <c r="C446" s="135">
        <v>10.25</v>
      </c>
      <c r="D446" s="136">
        <v>1.8759080370000001</v>
      </c>
      <c r="E446" s="137">
        <v>2.8010284496545701</v>
      </c>
      <c r="F446" s="138">
        <v>1</v>
      </c>
      <c r="G446" s="139">
        <v>2.8010000000000002</v>
      </c>
      <c r="H446" s="140">
        <v>15195.425000000001</v>
      </c>
      <c r="I446" s="141" t="s">
        <v>18</v>
      </c>
      <c r="J446" s="141" t="s">
        <v>17</v>
      </c>
      <c r="K446" s="142" t="s">
        <v>159</v>
      </c>
      <c r="L446" s="143" t="s">
        <v>160</v>
      </c>
      <c r="M446" s="144"/>
      <c r="O446" s="145"/>
      <c r="P446" s="132"/>
    </row>
    <row r="447" spans="1:16">
      <c r="A447" s="146" t="s">
        <v>570</v>
      </c>
      <c r="B447" s="147" t="s">
        <v>1713</v>
      </c>
      <c r="C447" s="148">
        <v>15.46</v>
      </c>
      <c r="D447" s="149">
        <v>3.1491822900000002</v>
      </c>
      <c r="E447" s="150">
        <v>4.7022290077423072</v>
      </c>
      <c r="F447" s="151">
        <v>1</v>
      </c>
      <c r="G447" s="150">
        <v>4.7022000000000004</v>
      </c>
      <c r="H447" s="152">
        <v>25509.435000000001</v>
      </c>
      <c r="I447" s="153" t="s">
        <v>18</v>
      </c>
      <c r="J447" s="153" t="s">
        <v>17</v>
      </c>
      <c r="K447" s="154" t="s">
        <v>159</v>
      </c>
      <c r="L447" s="155" t="s">
        <v>160</v>
      </c>
      <c r="M447" s="144"/>
      <c r="O447" s="145"/>
      <c r="P447" s="132"/>
    </row>
    <row r="448" spans="1:16">
      <c r="A448" s="156" t="s">
        <v>571</v>
      </c>
      <c r="B448" s="157" t="s">
        <v>1714</v>
      </c>
      <c r="C448" s="158">
        <v>5.8</v>
      </c>
      <c r="D448" s="159">
        <v>1.0835609879999999</v>
      </c>
      <c r="E448" s="160">
        <v>1.6179285415172056</v>
      </c>
      <c r="F448" s="161">
        <v>1</v>
      </c>
      <c r="G448" s="139">
        <v>1.6178999999999999</v>
      </c>
      <c r="H448" s="140">
        <v>8777.1075000000001</v>
      </c>
      <c r="I448" s="162" t="s">
        <v>18</v>
      </c>
      <c r="J448" s="162" t="s">
        <v>17</v>
      </c>
      <c r="K448" s="163" t="s">
        <v>159</v>
      </c>
      <c r="L448" s="164" t="s">
        <v>160</v>
      </c>
      <c r="M448" s="144"/>
      <c r="O448" s="145"/>
      <c r="P448" s="132"/>
    </row>
    <row r="449" spans="1:16">
      <c r="A449" s="133" t="s">
        <v>572</v>
      </c>
      <c r="B449" s="134" t="s">
        <v>1714</v>
      </c>
      <c r="C449" s="135">
        <v>7.76</v>
      </c>
      <c r="D449" s="136">
        <v>1.3527679530000001</v>
      </c>
      <c r="E449" s="137">
        <v>2.019897269694344</v>
      </c>
      <c r="F449" s="138">
        <v>1</v>
      </c>
      <c r="G449" s="139">
        <v>2.0198999999999998</v>
      </c>
      <c r="H449" s="140">
        <v>10957.957499999999</v>
      </c>
      <c r="I449" s="141" t="s">
        <v>18</v>
      </c>
      <c r="J449" s="141" t="s">
        <v>17</v>
      </c>
      <c r="K449" s="142" t="s">
        <v>159</v>
      </c>
      <c r="L449" s="143" t="s">
        <v>160</v>
      </c>
      <c r="M449" s="144"/>
      <c r="O449" s="145"/>
      <c r="P449" s="132"/>
    </row>
    <row r="450" spans="1:16">
      <c r="A450" s="133" t="s">
        <v>573</v>
      </c>
      <c r="B450" s="134" t="s">
        <v>1714</v>
      </c>
      <c r="C450" s="135">
        <v>11.18</v>
      </c>
      <c r="D450" s="136">
        <v>1.9556112969999999</v>
      </c>
      <c r="E450" s="137">
        <v>2.9200380676032429</v>
      </c>
      <c r="F450" s="138">
        <v>1</v>
      </c>
      <c r="G450" s="139">
        <v>2.92</v>
      </c>
      <c r="H450" s="140">
        <v>15841</v>
      </c>
      <c r="I450" s="141" t="s">
        <v>18</v>
      </c>
      <c r="J450" s="141" t="s">
        <v>17</v>
      </c>
      <c r="K450" s="142" t="s">
        <v>159</v>
      </c>
      <c r="L450" s="143" t="s">
        <v>160</v>
      </c>
      <c r="M450" s="144"/>
      <c r="O450" s="145"/>
      <c r="P450" s="132"/>
    </row>
    <row r="451" spans="1:16">
      <c r="A451" s="146" t="s">
        <v>574</v>
      </c>
      <c r="B451" s="147" t="s">
        <v>1714</v>
      </c>
      <c r="C451" s="148">
        <v>16.47</v>
      </c>
      <c r="D451" s="149">
        <v>3.2323609950000001</v>
      </c>
      <c r="E451" s="150">
        <v>4.8264280167102633</v>
      </c>
      <c r="F451" s="151">
        <v>1</v>
      </c>
      <c r="G451" s="150">
        <v>4.8263999999999996</v>
      </c>
      <c r="H451" s="152">
        <v>26183.219999999998</v>
      </c>
      <c r="I451" s="153" t="s">
        <v>18</v>
      </c>
      <c r="J451" s="153" t="s">
        <v>17</v>
      </c>
      <c r="K451" s="154" t="s">
        <v>159</v>
      </c>
      <c r="L451" s="155" t="s">
        <v>160</v>
      </c>
      <c r="M451" s="144"/>
      <c r="O451" s="145"/>
      <c r="P451" s="132"/>
    </row>
    <row r="452" spans="1:16">
      <c r="A452" s="156" t="s">
        <v>575</v>
      </c>
      <c r="B452" s="157" t="s">
        <v>1715</v>
      </c>
      <c r="C452" s="158">
        <v>3.17</v>
      </c>
      <c r="D452" s="159">
        <v>0.69436524200000005</v>
      </c>
      <c r="E452" s="160">
        <v>1.0367975182854237</v>
      </c>
      <c r="F452" s="161">
        <v>1</v>
      </c>
      <c r="G452" s="139">
        <v>1.0367999999999999</v>
      </c>
      <c r="H452" s="140">
        <v>5624.6399999999994</v>
      </c>
      <c r="I452" s="162" t="s">
        <v>18</v>
      </c>
      <c r="J452" s="162" t="s">
        <v>17</v>
      </c>
      <c r="K452" s="163" t="s">
        <v>159</v>
      </c>
      <c r="L452" s="164" t="s">
        <v>160</v>
      </c>
      <c r="M452" s="144"/>
      <c r="O452" s="145"/>
      <c r="P452" s="132"/>
    </row>
    <row r="453" spans="1:16">
      <c r="A453" s="133" t="s">
        <v>576</v>
      </c>
      <c r="B453" s="134" t="s">
        <v>1715</v>
      </c>
      <c r="C453" s="135">
        <v>4.82</v>
      </c>
      <c r="D453" s="136">
        <v>0.91989368900000001</v>
      </c>
      <c r="E453" s="137">
        <v>1.3735472862877303</v>
      </c>
      <c r="F453" s="138">
        <v>1</v>
      </c>
      <c r="G453" s="139">
        <v>1.3734999999999999</v>
      </c>
      <c r="H453" s="140">
        <v>7451.2374999999993</v>
      </c>
      <c r="I453" s="141" t="s">
        <v>18</v>
      </c>
      <c r="J453" s="141" t="s">
        <v>17</v>
      </c>
      <c r="K453" s="142" t="s">
        <v>159</v>
      </c>
      <c r="L453" s="143" t="s">
        <v>160</v>
      </c>
      <c r="M453" s="144"/>
      <c r="O453" s="145"/>
      <c r="P453" s="132"/>
    </row>
    <row r="454" spans="1:16">
      <c r="A454" s="133" t="s">
        <v>577</v>
      </c>
      <c r="B454" s="134" t="s">
        <v>1715</v>
      </c>
      <c r="C454" s="135">
        <v>7.42</v>
      </c>
      <c r="D454" s="136">
        <v>1.2694361540000001</v>
      </c>
      <c r="E454" s="137">
        <v>1.8954696670847946</v>
      </c>
      <c r="F454" s="138">
        <v>1</v>
      </c>
      <c r="G454" s="139">
        <v>1.8955</v>
      </c>
      <c r="H454" s="140">
        <v>10283.0875</v>
      </c>
      <c r="I454" s="141" t="s">
        <v>18</v>
      </c>
      <c r="J454" s="141" t="s">
        <v>17</v>
      </c>
      <c r="K454" s="142" t="s">
        <v>159</v>
      </c>
      <c r="L454" s="143" t="s">
        <v>160</v>
      </c>
      <c r="M454" s="144"/>
      <c r="O454" s="145"/>
      <c r="P454" s="132"/>
    </row>
    <row r="455" spans="1:16">
      <c r="A455" s="146" t="s">
        <v>578</v>
      </c>
      <c r="B455" s="147" t="s">
        <v>1715</v>
      </c>
      <c r="C455" s="148">
        <v>14.18</v>
      </c>
      <c r="D455" s="149">
        <v>2.457938102</v>
      </c>
      <c r="E455" s="150">
        <v>3.6700917184630391</v>
      </c>
      <c r="F455" s="151">
        <v>1</v>
      </c>
      <c r="G455" s="150">
        <v>3.6701000000000001</v>
      </c>
      <c r="H455" s="152">
        <v>19910.2925</v>
      </c>
      <c r="I455" s="153" t="s">
        <v>18</v>
      </c>
      <c r="J455" s="153" t="s">
        <v>17</v>
      </c>
      <c r="K455" s="154" t="s">
        <v>159</v>
      </c>
      <c r="L455" s="155" t="s">
        <v>160</v>
      </c>
      <c r="M455" s="144"/>
      <c r="O455" s="145"/>
      <c r="P455" s="132"/>
    </row>
    <row r="456" spans="1:16">
      <c r="A456" s="156" t="s">
        <v>579</v>
      </c>
      <c r="B456" s="157" t="s">
        <v>1716</v>
      </c>
      <c r="C456" s="158">
        <v>3.44</v>
      </c>
      <c r="D456" s="159">
        <v>0.96038870899999995</v>
      </c>
      <c r="E456" s="160">
        <v>1.4340127786530847</v>
      </c>
      <c r="F456" s="161">
        <v>1</v>
      </c>
      <c r="G456" s="139">
        <v>1.4339999999999999</v>
      </c>
      <c r="H456" s="140">
        <v>7779.45</v>
      </c>
      <c r="I456" s="162" t="s">
        <v>18</v>
      </c>
      <c r="J456" s="162" t="s">
        <v>17</v>
      </c>
      <c r="K456" s="163" t="s">
        <v>159</v>
      </c>
      <c r="L456" s="164" t="s">
        <v>160</v>
      </c>
      <c r="M456" s="144"/>
      <c r="O456" s="145"/>
      <c r="P456" s="132"/>
    </row>
    <row r="457" spans="1:16">
      <c r="A457" s="133" t="s">
        <v>580</v>
      </c>
      <c r="B457" s="134" t="s">
        <v>1716</v>
      </c>
      <c r="C457" s="135">
        <v>5.14</v>
      </c>
      <c r="D457" s="136">
        <v>1.2062819119999999</v>
      </c>
      <c r="E457" s="137">
        <v>1.8011703597257471</v>
      </c>
      <c r="F457" s="138">
        <v>1</v>
      </c>
      <c r="G457" s="139">
        <v>1.8011999999999999</v>
      </c>
      <c r="H457" s="140">
        <v>9771.51</v>
      </c>
      <c r="I457" s="141" t="s">
        <v>18</v>
      </c>
      <c r="J457" s="141" t="s">
        <v>17</v>
      </c>
      <c r="K457" s="142" t="s">
        <v>159</v>
      </c>
      <c r="L457" s="143" t="s">
        <v>160</v>
      </c>
      <c r="M457" s="144"/>
      <c r="O457" s="145"/>
      <c r="P457" s="132"/>
    </row>
    <row r="458" spans="1:16">
      <c r="A458" s="133" t="s">
        <v>581</v>
      </c>
      <c r="B458" s="134" t="s">
        <v>1716</v>
      </c>
      <c r="C458" s="135">
        <v>8.34</v>
      </c>
      <c r="D458" s="136">
        <v>1.7467079219999999</v>
      </c>
      <c r="E458" s="137">
        <v>2.608112170884108</v>
      </c>
      <c r="F458" s="138">
        <v>1</v>
      </c>
      <c r="G458" s="139">
        <v>2.6080999999999999</v>
      </c>
      <c r="H458" s="140">
        <v>14148.942499999999</v>
      </c>
      <c r="I458" s="141" t="s">
        <v>18</v>
      </c>
      <c r="J458" s="141" t="s">
        <v>17</v>
      </c>
      <c r="K458" s="142" t="s">
        <v>159</v>
      </c>
      <c r="L458" s="143" t="s">
        <v>160</v>
      </c>
      <c r="M458" s="144"/>
      <c r="O458" s="145"/>
      <c r="P458" s="132"/>
    </row>
    <row r="459" spans="1:16">
      <c r="A459" s="146" t="s">
        <v>582</v>
      </c>
      <c r="B459" s="147" t="s">
        <v>1716</v>
      </c>
      <c r="C459" s="148">
        <v>14.65</v>
      </c>
      <c r="D459" s="149">
        <v>3.130155953</v>
      </c>
      <c r="E459" s="150">
        <v>4.6738196666773026</v>
      </c>
      <c r="F459" s="151">
        <v>1</v>
      </c>
      <c r="G459" s="150">
        <v>4.6738</v>
      </c>
      <c r="H459" s="152">
        <v>25355.364999999998</v>
      </c>
      <c r="I459" s="153" t="s">
        <v>18</v>
      </c>
      <c r="J459" s="153" t="s">
        <v>17</v>
      </c>
      <c r="K459" s="154" t="s">
        <v>159</v>
      </c>
      <c r="L459" s="155" t="s">
        <v>160</v>
      </c>
      <c r="M459" s="144"/>
      <c r="O459" s="145"/>
      <c r="P459" s="132"/>
    </row>
    <row r="460" spans="1:16">
      <c r="A460" s="156" t="s">
        <v>583</v>
      </c>
      <c r="B460" s="157" t="s">
        <v>1717</v>
      </c>
      <c r="C460" s="158">
        <v>2.36</v>
      </c>
      <c r="D460" s="159">
        <v>0.677858191</v>
      </c>
      <c r="E460" s="160">
        <v>1.0121498710879404</v>
      </c>
      <c r="F460" s="161">
        <v>1</v>
      </c>
      <c r="G460" s="139">
        <v>1.0121</v>
      </c>
      <c r="H460" s="140">
        <v>5490.6424999999999</v>
      </c>
      <c r="I460" s="162" t="s">
        <v>18</v>
      </c>
      <c r="J460" s="162" t="s">
        <v>17</v>
      </c>
      <c r="K460" s="163" t="s">
        <v>159</v>
      </c>
      <c r="L460" s="164" t="s">
        <v>160</v>
      </c>
      <c r="M460" s="144"/>
      <c r="O460" s="145"/>
      <c r="P460" s="132"/>
    </row>
    <row r="461" spans="1:16">
      <c r="A461" s="133" t="s">
        <v>584</v>
      </c>
      <c r="B461" s="134" t="s">
        <v>1717</v>
      </c>
      <c r="C461" s="135">
        <v>3.96</v>
      </c>
      <c r="D461" s="136">
        <v>0.90666960100000005</v>
      </c>
      <c r="E461" s="137">
        <v>1.3538016239321427</v>
      </c>
      <c r="F461" s="138">
        <v>1</v>
      </c>
      <c r="G461" s="139">
        <v>1.3537999999999999</v>
      </c>
      <c r="H461" s="140">
        <v>7344.3649999999998</v>
      </c>
      <c r="I461" s="141" t="s">
        <v>18</v>
      </c>
      <c r="J461" s="141" t="s">
        <v>17</v>
      </c>
      <c r="K461" s="142" t="s">
        <v>159</v>
      </c>
      <c r="L461" s="143" t="s">
        <v>160</v>
      </c>
      <c r="M461" s="144"/>
      <c r="O461" s="145"/>
      <c r="P461" s="132"/>
    </row>
    <row r="462" spans="1:16">
      <c r="A462" s="133" t="s">
        <v>585</v>
      </c>
      <c r="B462" s="134" t="s">
        <v>1717</v>
      </c>
      <c r="C462" s="135">
        <v>6.74</v>
      </c>
      <c r="D462" s="136">
        <v>1.266380496</v>
      </c>
      <c r="E462" s="137">
        <v>1.890907084686511</v>
      </c>
      <c r="F462" s="138">
        <v>1</v>
      </c>
      <c r="G462" s="139">
        <v>1.8909</v>
      </c>
      <c r="H462" s="140">
        <v>10258.1325</v>
      </c>
      <c r="I462" s="141" t="s">
        <v>18</v>
      </c>
      <c r="J462" s="141" t="s">
        <v>17</v>
      </c>
      <c r="K462" s="142" t="s">
        <v>159</v>
      </c>
      <c r="L462" s="143" t="s">
        <v>160</v>
      </c>
      <c r="M462" s="144"/>
      <c r="O462" s="145"/>
      <c r="P462" s="132"/>
    </row>
    <row r="463" spans="1:16">
      <c r="A463" s="146" t="s">
        <v>586</v>
      </c>
      <c r="B463" s="147" t="s">
        <v>1717</v>
      </c>
      <c r="C463" s="148">
        <v>12.47</v>
      </c>
      <c r="D463" s="149">
        <v>2.3887084650000001</v>
      </c>
      <c r="E463" s="150">
        <v>3.5667208820619272</v>
      </c>
      <c r="F463" s="151">
        <v>1</v>
      </c>
      <c r="G463" s="150">
        <v>3.5667</v>
      </c>
      <c r="H463" s="152">
        <v>19349.3475</v>
      </c>
      <c r="I463" s="153" t="s">
        <v>18</v>
      </c>
      <c r="J463" s="153" t="s">
        <v>17</v>
      </c>
      <c r="K463" s="154" t="s">
        <v>159</v>
      </c>
      <c r="L463" s="155" t="s">
        <v>160</v>
      </c>
      <c r="M463" s="144"/>
      <c r="O463" s="145"/>
      <c r="P463" s="132"/>
    </row>
    <row r="464" spans="1:16">
      <c r="A464" s="156" t="s">
        <v>587</v>
      </c>
      <c r="B464" s="157" t="s">
        <v>1718</v>
      </c>
      <c r="C464" s="158">
        <v>3.79</v>
      </c>
      <c r="D464" s="159">
        <v>0.92557772299999996</v>
      </c>
      <c r="E464" s="160">
        <v>1.3820344512386653</v>
      </c>
      <c r="F464" s="161">
        <v>1</v>
      </c>
      <c r="G464" s="139">
        <v>1.3819999999999999</v>
      </c>
      <c r="H464" s="140">
        <v>7497.3499999999995</v>
      </c>
      <c r="I464" s="162" t="s">
        <v>18</v>
      </c>
      <c r="J464" s="162" t="s">
        <v>17</v>
      </c>
      <c r="K464" s="163" t="s">
        <v>159</v>
      </c>
      <c r="L464" s="164" t="s">
        <v>160</v>
      </c>
      <c r="M464" s="144"/>
      <c r="O464" s="145"/>
      <c r="P464" s="132"/>
    </row>
    <row r="465" spans="1:16">
      <c r="A465" s="133" t="s">
        <v>588</v>
      </c>
      <c r="B465" s="134" t="s">
        <v>1718</v>
      </c>
      <c r="C465" s="135">
        <v>5.18</v>
      </c>
      <c r="D465" s="136">
        <v>1.1416137470000001</v>
      </c>
      <c r="E465" s="137">
        <v>1.7046105250327657</v>
      </c>
      <c r="F465" s="138">
        <v>1</v>
      </c>
      <c r="G465" s="139">
        <v>1.7045999999999999</v>
      </c>
      <c r="H465" s="140">
        <v>9247.4549999999999</v>
      </c>
      <c r="I465" s="141" t="s">
        <v>18</v>
      </c>
      <c r="J465" s="141" t="s">
        <v>17</v>
      </c>
      <c r="K465" s="142" t="s">
        <v>159</v>
      </c>
      <c r="L465" s="143" t="s">
        <v>160</v>
      </c>
      <c r="M465" s="144"/>
      <c r="O465" s="145"/>
      <c r="P465" s="132"/>
    </row>
    <row r="466" spans="1:16">
      <c r="A466" s="133" t="s">
        <v>589</v>
      </c>
      <c r="B466" s="134" t="s">
        <v>1718</v>
      </c>
      <c r="C466" s="135">
        <v>8.36</v>
      </c>
      <c r="D466" s="136">
        <v>1.615254983</v>
      </c>
      <c r="E466" s="137">
        <v>2.4118320683058672</v>
      </c>
      <c r="F466" s="138">
        <v>1</v>
      </c>
      <c r="G466" s="139">
        <v>2.4117999999999999</v>
      </c>
      <c r="H466" s="140">
        <v>13084.014999999999</v>
      </c>
      <c r="I466" s="141" t="s">
        <v>18</v>
      </c>
      <c r="J466" s="141" t="s">
        <v>17</v>
      </c>
      <c r="K466" s="142" t="s">
        <v>159</v>
      </c>
      <c r="L466" s="143" t="s">
        <v>160</v>
      </c>
      <c r="M466" s="144"/>
      <c r="O466" s="145"/>
      <c r="P466" s="132"/>
    </row>
    <row r="467" spans="1:16">
      <c r="A467" s="146" t="s">
        <v>590</v>
      </c>
      <c r="B467" s="147" t="s">
        <v>1718</v>
      </c>
      <c r="C467" s="148">
        <v>13.44</v>
      </c>
      <c r="D467" s="149">
        <v>2.8454830109999998</v>
      </c>
      <c r="E467" s="150">
        <v>4.2487577800274368</v>
      </c>
      <c r="F467" s="151">
        <v>1</v>
      </c>
      <c r="G467" s="150">
        <v>4.2488000000000001</v>
      </c>
      <c r="H467" s="152">
        <v>23049.74</v>
      </c>
      <c r="I467" s="153" t="s">
        <v>18</v>
      </c>
      <c r="J467" s="153" t="s">
        <v>17</v>
      </c>
      <c r="K467" s="154" t="s">
        <v>159</v>
      </c>
      <c r="L467" s="155" t="s">
        <v>160</v>
      </c>
      <c r="M467" s="144"/>
      <c r="O467" s="145"/>
      <c r="P467" s="132"/>
    </row>
    <row r="468" spans="1:16">
      <c r="A468" s="156" t="s">
        <v>591</v>
      </c>
      <c r="B468" s="157" t="s">
        <v>1719</v>
      </c>
      <c r="C468" s="158">
        <v>5.13</v>
      </c>
      <c r="D468" s="159">
        <v>1.1444141290000001</v>
      </c>
      <c r="E468" s="160">
        <v>1.7087919398447864</v>
      </c>
      <c r="F468" s="161">
        <v>1</v>
      </c>
      <c r="G468" s="139">
        <v>1.7088000000000001</v>
      </c>
      <c r="H468" s="140">
        <v>9270.24</v>
      </c>
      <c r="I468" s="162" t="s">
        <v>18</v>
      </c>
      <c r="J468" s="162" t="s">
        <v>17</v>
      </c>
      <c r="K468" s="163" t="s">
        <v>159</v>
      </c>
      <c r="L468" s="164" t="s">
        <v>160</v>
      </c>
      <c r="M468" s="144"/>
      <c r="O468" s="145"/>
      <c r="P468" s="132"/>
    </row>
    <row r="469" spans="1:16">
      <c r="A469" s="133" t="s">
        <v>592</v>
      </c>
      <c r="B469" s="134" t="s">
        <v>1719</v>
      </c>
      <c r="C469" s="135">
        <v>7.8</v>
      </c>
      <c r="D469" s="136">
        <v>1.562852737</v>
      </c>
      <c r="E469" s="137">
        <v>2.333587197567677</v>
      </c>
      <c r="F469" s="138">
        <v>1</v>
      </c>
      <c r="G469" s="139">
        <v>2.3336000000000001</v>
      </c>
      <c r="H469" s="140">
        <v>12659.78</v>
      </c>
      <c r="I469" s="141" t="s">
        <v>18</v>
      </c>
      <c r="J469" s="141" t="s">
        <v>17</v>
      </c>
      <c r="K469" s="142" t="s">
        <v>159</v>
      </c>
      <c r="L469" s="143" t="s">
        <v>160</v>
      </c>
      <c r="M469" s="144"/>
      <c r="O469" s="145"/>
      <c r="P469" s="132"/>
    </row>
    <row r="470" spans="1:16">
      <c r="A470" s="133" t="s">
        <v>593</v>
      </c>
      <c r="B470" s="134" t="s">
        <v>1719</v>
      </c>
      <c r="C470" s="135">
        <v>12.37</v>
      </c>
      <c r="D470" s="136">
        <v>2.3158408239999999</v>
      </c>
      <c r="E470" s="137">
        <v>3.4579179282526216</v>
      </c>
      <c r="F470" s="138">
        <v>1</v>
      </c>
      <c r="G470" s="139">
        <v>3.4579</v>
      </c>
      <c r="H470" s="140">
        <v>18759.107499999998</v>
      </c>
      <c r="I470" s="141" t="s">
        <v>18</v>
      </c>
      <c r="J470" s="141" t="s">
        <v>17</v>
      </c>
      <c r="K470" s="142" t="s">
        <v>159</v>
      </c>
      <c r="L470" s="143" t="s">
        <v>160</v>
      </c>
      <c r="M470" s="144"/>
      <c r="O470" s="145"/>
      <c r="P470" s="132"/>
    </row>
    <row r="471" spans="1:16">
      <c r="A471" s="146" t="s">
        <v>594</v>
      </c>
      <c r="B471" s="147" t="s">
        <v>1719</v>
      </c>
      <c r="C471" s="148">
        <v>19.78</v>
      </c>
      <c r="D471" s="149">
        <v>4.0824725769999999</v>
      </c>
      <c r="E471" s="150">
        <v>6.0957795411969906</v>
      </c>
      <c r="F471" s="151">
        <v>1</v>
      </c>
      <c r="G471" s="150">
        <v>6.0957999999999997</v>
      </c>
      <c r="H471" s="152">
        <v>33069.714999999997</v>
      </c>
      <c r="I471" s="153" t="s">
        <v>18</v>
      </c>
      <c r="J471" s="153" t="s">
        <v>17</v>
      </c>
      <c r="K471" s="154" t="s">
        <v>159</v>
      </c>
      <c r="L471" s="155" t="s">
        <v>160</v>
      </c>
      <c r="M471" s="144"/>
      <c r="O471" s="145"/>
      <c r="P471" s="132"/>
    </row>
    <row r="472" spans="1:16">
      <c r="A472" s="156" t="s">
        <v>595</v>
      </c>
      <c r="B472" s="157" t="s">
        <v>1720</v>
      </c>
      <c r="C472" s="158">
        <v>4.4400000000000004</v>
      </c>
      <c r="D472" s="159">
        <v>1.2058236120000001</v>
      </c>
      <c r="E472" s="160">
        <v>1.8004860450828348</v>
      </c>
      <c r="F472" s="161">
        <v>1</v>
      </c>
      <c r="G472" s="139">
        <v>1.8005</v>
      </c>
      <c r="H472" s="140">
        <v>9767.7124999999996</v>
      </c>
      <c r="I472" s="162" t="s">
        <v>18</v>
      </c>
      <c r="J472" s="162" t="s">
        <v>17</v>
      </c>
      <c r="K472" s="163" t="s">
        <v>159</v>
      </c>
      <c r="L472" s="164" t="s">
        <v>160</v>
      </c>
      <c r="M472" s="144"/>
      <c r="O472" s="145"/>
      <c r="P472" s="132"/>
    </row>
    <row r="473" spans="1:16">
      <c r="A473" s="133" t="s">
        <v>596</v>
      </c>
      <c r="B473" s="134" t="s">
        <v>1720</v>
      </c>
      <c r="C473" s="135">
        <v>6.58</v>
      </c>
      <c r="D473" s="136">
        <v>1.5116516010000001</v>
      </c>
      <c r="E473" s="137">
        <v>2.2571357747036931</v>
      </c>
      <c r="F473" s="138">
        <v>1</v>
      </c>
      <c r="G473" s="139">
        <v>2.2570999999999999</v>
      </c>
      <c r="H473" s="140">
        <v>12244.7675</v>
      </c>
      <c r="I473" s="141" t="s">
        <v>18</v>
      </c>
      <c r="J473" s="141" t="s">
        <v>17</v>
      </c>
      <c r="K473" s="142" t="s">
        <v>159</v>
      </c>
      <c r="L473" s="143" t="s">
        <v>160</v>
      </c>
      <c r="M473" s="144"/>
      <c r="O473" s="145"/>
      <c r="P473" s="132"/>
    </row>
    <row r="474" spans="1:16">
      <c r="A474" s="133" t="s">
        <v>597</v>
      </c>
      <c r="B474" s="134" t="s">
        <v>1720</v>
      </c>
      <c r="C474" s="135">
        <v>11.05</v>
      </c>
      <c r="D474" s="136">
        <v>2.2365909930000001</v>
      </c>
      <c r="E474" s="137">
        <v>3.3395853517707197</v>
      </c>
      <c r="F474" s="138">
        <v>1</v>
      </c>
      <c r="G474" s="139">
        <v>3.3395999999999999</v>
      </c>
      <c r="H474" s="140">
        <v>18117.329999999998</v>
      </c>
      <c r="I474" s="141" t="s">
        <v>18</v>
      </c>
      <c r="J474" s="141" t="s">
        <v>17</v>
      </c>
      <c r="K474" s="142" t="s">
        <v>159</v>
      </c>
      <c r="L474" s="143" t="s">
        <v>160</v>
      </c>
      <c r="M474" s="144"/>
      <c r="O474" s="145"/>
      <c r="P474" s="132"/>
    </row>
    <row r="475" spans="1:16">
      <c r="A475" s="146" t="s">
        <v>598</v>
      </c>
      <c r="B475" s="147" t="s">
        <v>1720</v>
      </c>
      <c r="C475" s="148">
        <v>16.63</v>
      </c>
      <c r="D475" s="149">
        <v>3.6472112280000002</v>
      </c>
      <c r="E475" s="150">
        <v>5.4458652609992422</v>
      </c>
      <c r="F475" s="151">
        <v>1</v>
      </c>
      <c r="G475" s="150">
        <v>5.4459</v>
      </c>
      <c r="H475" s="152">
        <v>29544.0075</v>
      </c>
      <c r="I475" s="153" t="s">
        <v>18</v>
      </c>
      <c r="J475" s="153" t="s">
        <v>17</v>
      </c>
      <c r="K475" s="154" t="s">
        <v>159</v>
      </c>
      <c r="L475" s="155" t="s">
        <v>160</v>
      </c>
      <c r="M475" s="144"/>
      <c r="O475" s="145"/>
      <c r="P475" s="132"/>
    </row>
    <row r="476" spans="1:16">
      <c r="A476" s="156" t="s">
        <v>599</v>
      </c>
      <c r="B476" s="157" t="s">
        <v>1721</v>
      </c>
      <c r="C476" s="158">
        <v>2.41</v>
      </c>
      <c r="D476" s="159">
        <v>0.93647994599999995</v>
      </c>
      <c r="E476" s="160">
        <v>1.3983132006150552</v>
      </c>
      <c r="F476" s="161">
        <v>1</v>
      </c>
      <c r="G476" s="139">
        <v>1.3983000000000001</v>
      </c>
      <c r="H476" s="140">
        <v>7585.7775000000001</v>
      </c>
      <c r="I476" s="162" t="s">
        <v>18</v>
      </c>
      <c r="J476" s="162" t="s">
        <v>17</v>
      </c>
      <c r="K476" s="163" t="s">
        <v>159</v>
      </c>
      <c r="L476" s="164" t="s">
        <v>160</v>
      </c>
      <c r="M476" s="144"/>
      <c r="O476" s="145"/>
      <c r="P476" s="132"/>
    </row>
    <row r="477" spans="1:16">
      <c r="A477" s="133" t="s">
        <v>600</v>
      </c>
      <c r="B477" s="134" t="s">
        <v>1721</v>
      </c>
      <c r="C477" s="135">
        <v>4.8099999999999996</v>
      </c>
      <c r="D477" s="136">
        <v>1.1877524559999999</v>
      </c>
      <c r="E477" s="137">
        <v>1.7735029408603613</v>
      </c>
      <c r="F477" s="138">
        <v>1</v>
      </c>
      <c r="G477" s="139">
        <v>1.7735000000000001</v>
      </c>
      <c r="H477" s="140">
        <v>9621.2375000000011</v>
      </c>
      <c r="I477" s="141" t="s">
        <v>18</v>
      </c>
      <c r="J477" s="141" t="s">
        <v>17</v>
      </c>
      <c r="K477" s="142" t="s">
        <v>159</v>
      </c>
      <c r="L477" s="143" t="s">
        <v>160</v>
      </c>
      <c r="M477" s="144"/>
      <c r="O477" s="145"/>
      <c r="P477" s="132"/>
    </row>
    <row r="478" spans="1:16">
      <c r="A478" s="133" t="s">
        <v>601</v>
      </c>
      <c r="B478" s="134" t="s">
        <v>1721</v>
      </c>
      <c r="C478" s="135">
        <v>9.6199999999999992</v>
      </c>
      <c r="D478" s="136">
        <v>1.583698332</v>
      </c>
      <c r="E478" s="137">
        <v>2.3647129795854105</v>
      </c>
      <c r="F478" s="138">
        <v>1</v>
      </c>
      <c r="G478" s="139">
        <v>2.3647</v>
      </c>
      <c r="H478" s="140">
        <v>12828.497499999999</v>
      </c>
      <c r="I478" s="141" t="s">
        <v>18</v>
      </c>
      <c r="J478" s="141" t="s">
        <v>17</v>
      </c>
      <c r="K478" s="142" t="s">
        <v>159</v>
      </c>
      <c r="L478" s="143" t="s">
        <v>160</v>
      </c>
      <c r="M478" s="144"/>
      <c r="O478" s="145"/>
      <c r="P478" s="132"/>
    </row>
    <row r="479" spans="1:16">
      <c r="A479" s="146" t="s">
        <v>602</v>
      </c>
      <c r="B479" s="147" t="s">
        <v>1721</v>
      </c>
      <c r="C479" s="148">
        <v>22.57</v>
      </c>
      <c r="D479" s="149">
        <v>3.6364678100000001</v>
      </c>
      <c r="E479" s="150">
        <v>5.429823632693914</v>
      </c>
      <c r="F479" s="151">
        <v>1</v>
      </c>
      <c r="G479" s="150">
        <v>5.4298000000000002</v>
      </c>
      <c r="H479" s="152">
        <v>29456.665000000001</v>
      </c>
      <c r="I479" s="153" t="s">
        <v>18</v>
      </c>
      <c r="J479" s="153" t="s">
        <v>17</v>
      </c>
      <c r="K479" s="154" t="s">
        <v>159</v>
      </c>
      <c r="L479" s="155" t="s">
        <v>160</v>
      </c>
      <c r="M479" s="144"/>
      <c r="O479" s="145"/>
      <c r="P479" s="132"/>
    </row>
    <row r="480" spans="1:16">
      <c r="A480" s="156" t="s">
        <v>603</v>
      </c>
      <c r="B480" s="157" t="s">
        <v>1722</v>
      </c>
      <c r="C480" s="158">
        <v>3.74</v>
      </c>
      <c r="D480" s="159">
        <v>0.88901855500000004</v>
      </c>
      <c r="E480" s="160">
        <v>1.3274458106209372</v>
      </c>
      <c r="F480" s="161">
        <v>1</v>
      </c>
      <c r="G480" s="139">
        <v>1.3273999999999999</v>
      </c>
      <c r="H480" s="140">
        <v>7201.1449999999995</v>
      </c>
      <c r="I480" s="162" t="s">
        <v>18</v>
      </c>
      <c r="J480" s="162" t="s">
        <v>17</v>
      </c>
      <c r="K480" s="163" t="s">
        <v>159</v>
      </c>
      <c r="L480" s="164" t="s">
        <v>160</v>
      </c>
      <c r="M480" s="144"/>
      <c r="O480" s="145"/>
      <c r="P480" s="132"/>
    </row>
    <row r="481" spans="1:16">
      <c r="A481" s="133" t="s">
        <v>604</v>
      </c>
      <c r="B481" s="134" t="s">
        <v>1722</v>
      </c>
      <c r="C481" s="135">
        <v>5.44</v>
      </c>
      <c r="D481" s="136">
        <v>1.1458455409999999</v>
      </c>
      <c r="E481" s="137">
        <v>1.7109292651592984</v>
      </c>
      <c r="F481" s="138">
        <v>1</v>
      </c>
      <c r="G481" s="139">
        <v>1.7109000000000001</v>
      </c>
      <c r="H481" s="140">
        <v>9281.6324999999997</v>
      </c>
      <c r="I481" s="141" t="s">
        <v>18</v>
      </c>
      <c r="J481" s="141" t="s">
        <v>17</v>
      </c>
      <c r="K481" s="142" t="s">
        <v>159</v>
      </c>
      <c r="L481" s="143" t="s">
        <v>160</v>
      </c>
      <c r="M481" s="144"/>
      <c r="O481" s="145"/>
      <c r="P481" s="132"/>
    </row>
    <row r="482" spans="1:16">
      <c r="A482" s="133" t="s">
        <v>605</v>
      </c>
      <c r="B482" s="134" t="s">
        <v>1722</v>
      </c>
      <c r="C482" s="135">
        <v>8.52</v>
      </c>
      <c r="D482" s="136">
        <v>1.7235098609999999</v>
      </c>
      <c r="E482" s="137">
        <v>2.5734737837370827</v>
      </c>
      <c r="F482" s="138">
        <v>1</v>
      </c>
      <c r="G482" s="139">
        <v>2.5735000000000001</v>
      </c>
      <c r="H482" s="140">
        <v>13961.237500000001</v>
      </c>
      <c r="I482" s="141" t="s">
        <v>18</v>
      </c>
      <c r="J482" s="141" t="s">
        <v>17</v>
      </c>
      <c r="K482" s="142" t="s">
        <v>159</v>
      </c>
      <c r="L482" s="143" t="s">
        <v>160</v>
      </c>
      <c r="M482" s="144"/>
      <c r="O482" s="145"/>
      <c r="P482" s="132"/>
    </row>
    <row r="483" spans="1:16">
      <c r="A483" s="146" t="s">
        <v>606</v>
      </c>
      <c r="B483" s="147" t="s">
        <v>1722</v>
      </c>
      <c r="C483" s="148">
        <v>13.06</v>
      </c>
      <c r="D483" s="149">
        <v>2.6505119989999999</v>
      </c>
      <c r="E483" s="150">
        <v>3.9576351126586728</v>
      </c>
      <c r="F483" s="151">
        <v>1</v>
      </c>
      <c r="G483" s="150">
        <v>3.9575999999999998</v>
      </c>
      <c r="H483" s="152">
        <v>21469.98</v>
      </c>
      <c r="I483" s="153" t="s">
        <v>18</v>
      </c>
      <c r="J483" s="153" t="s">
        <v>17</v>
      </c>
      <c r="K483" s="154" t="s">
        <v>159</v>
      </c>
      <c r="L483" s="155" t="s">
        <v>160</v>
      </c>
      <c r="M483" s="144"/>
      <c r="O483" s="145"/>
      <c r="P483" s="132"/>
    </row>
    <row r="484" spans="1:16">
      <c r="A484" s="156" t="s">
        <v>607</v>
      </c>
      <c r="B484" s="157" t="s">
        <v>1723</v>
      </c>
      <c r="C484" s="158">
        <v>1.69</v>
      </c>
      <c r="D484" s="159">
        <v>0.64612831100000001</v>
      </c>
      <c r="E484" s="160">
        <v>0.96477212397499623</v>
      </c>
      <c r="F484" s="161">
        <v>1</v>
      </c>
      <c r="G484" s="139">
        <v>0.96479999999999999</v>
      </c>
      <c r="H484" s="140">
        <v>5234.04</v>
      </c>
      <c r="I484" s="162" t="s">
        <v>18</v>
      </c>
      <c r="J484" s="162" t="s">
        <v>17</v>
      </c>
      <c r="K484" s="163" t="s">
        <v>159</v>
      </c>
      <c r="L484" s="164" t="s">
        <v>160</v>
      </c>
      <c r="M484" s="144"/>
      <c r="O484" s="145"/>
      <c r="P484" s="132"/>
    </row>
    <row r="485" spans="1:16">
      <c r="A485" s="133" t="s">
        <v>608</v>
      </c>
      <c r="B485" s="134" t="s">
        <v>1723</v>
      </c>
      <c r="C485" s="135">
        <v>3</v>
      </c>
      <c r="D485" s="136">
        <v>0.87902040199999998</v>
      </c>
      <c r="E485" s="137">
        <v>1.3125169812515691</v>
      </c>
      <c r="F485" s="138">
        <v>1</v>
      </c>
      <c r="G485" s="139">
        <v>1.3125</v>
      </c>
      <c r="H485" s="140">
        <v>7120.3125</v>
      </c>
      <c r="I485" s="141" t="s">
        <v>18</v>
      </c>
      <c r="J485" s="141" t="s">
        <v>17</v>
      </c>
      <c r="K485" s="142" t="s">
        <v>159</v>
      </c>
      <c r="L485" s="143" t="s">
        <v>160</v>
      </c>
      <c r="M485" s="144"/>
      <c r="O485" s="145"/>
      <c r="P485" s="132"/>
    </row>
    <row r="486" spans="1:16">
      <c r="A486" s="133" t="s">
        <v>609</v>
      </c>
      <c r="B486" s="134" t="s">
        <v>1723</v>
      </c>
      <c r="C486" s="135">
        <v>5.74</v>
      </c>
      <c r="D486" s="136">
        <v>1.290813744</v>
      </c>
      <c r="E486" s="137">
        <v>1.9273898020775584</v>
      </c>
      <c r="F486" s="138">
        <v>1</v>
      </c>
      <c r="G486" s="139">
        <v>1.9274</v>
      </c>
      <c r="H486" s="140">
        <v>10456.145</v>
      </c>
      <c r="I486" s="141" t="s">
        <v>18</v>
      </c>
      <c r="J486" s="141" t="s">
        <v>17</v>
      </c>
      <c r="K486" s="142" t="s">
        <v>159</v>
      </c>
      <c r="L486" s="143" t="s">
        <v>160</v>
      </c>
      <c r="M486" s="144"/>
      <c r="O486" s="145"/>
      <c r="P486" s="132"/>
    </row>
    <row r="487" spans="1:16">
      <c r="A487" s="146" t="s">
        <v>610</v>
      </c>
      <c r="B487" s="147" t="s">
        <v>1723</v>
      </c>
      <c r="C487" s="148">
        <v>10.75</v>
      </c>
      <c r="D487" s="149">
        <v>2.1599019529999999</v>
      </c>
      <c r="E487" s="150">
        <v>3.2250764427091516</v>
      </c>
      <c r="F487" s="151">
        <v>1</v>
      </c>
      <c r="G487" s="150">
        <v>3.2250999999999999</v>
      </c>
      <c r="H487" s="152">
        <v>17496.1675</v>
      </c>
      <c r="I487" s="153" t="s">
        <v>18</v>
      </c>
      <c r="J487" s="153" t="s">
        <v>17</v>
      </c>
      <c r="K487" s="154" t="s">
        <v>159</v>
      </c>
      <c r="L487" s="155" t="s">
        <v>160</v>
      </c>
      <c r="M487" s="144"/>
      <c r="O487" s="145"/>
      <c r="P487" s="132"/>
    </row>
    <row r="488" spans="1:16">
      <c r="A488" s="156" t="s">
        <v>611</v>
      </c>
      <c r="B488" s="157" t="s">
        <v>1724</v>
      </c>
      <c r="C488" s="158">
        <v>3.29</v>
      </c>
      <c r="D488" s="159">
        <v>0.60140471299999998</v>
      </c>
      <c r="E488" s="160">
        <v>0.89799269348156308</v>
      </c>
      <c r="F488" s="161">
        <v>1</v>
      </c>
      <c r="G488" s="139">
        <v>0.89800000000000002</v>
      </c>
      <c r="H488" s="140">
        <v>4871.6500000000005</v>
      </c>
      <c r="I488" s="162" t="s">
        <v>18</v>
      </c>
      <c r="J488" s="162" t="s">
        <v>17</v>
      </c>
      <c r="K488" s="163" t="s">
        <v>159</v>
      </c>
      <c r="L488" s="164" t="s">
        <v>160</v>
      </c>
      <c r="M488" s="144"/>
      <c r="O488" s="145"/>
      <c r="P488" s="132"/>
    </row>
    <row r="489" spans="1:16">
      <c r="A489" s="133" t="s">
        <v>612</v>
      </c>
      <c r="B489" s="134" t="s">
        <v>1724</v>
      </c>
      <c r="C489" s="135">
        <v>4.41</v>
      </c>
      <c r="D489" s="136">
        <v>0.66672529400000002</v>
      </c>
      <c r="E489" s="137">
        <v>0.99552668881619999</v>
      </c>
      <c r="F489" s="138">
        <v>1</v>
      </c>
      <c r="G489" s="139">
        <v>0.99550000000000005</v>
      </c>
      <c r="H489" s="140">
        <v>5400.5875000000005</v>
      </c>
      <c r="I489" s="141" t="s">
        <v>18</v>
      </c>
      <c r="J489" s="141" t="s">
        <v>17</v>
      </c>
      <c r="K489" s="142" t="s">
        <v>159</v>
      </c>
      <c r="L489" s="143" t="s">
        <v>160</v>
      </c>
      <c r="M489" s="144"/>
      <c r="O489" s="145"/>
      <c r="P489" s="132"/>
    </row>
    <row r="490" spans="1:16">
      <c r="A490" s="133" t="s">
        <v>613</v>
      </c>
      <c r="B490" s="134" t="s">
        <v>1724</v>
      </c>
      <c r="C490" s="135">
        <v>6.9</v>
      </c>
      <c r="D490" s="136">
        <v>0.91558948799999995</v>
      </c>
      <c r="E490" s="137">
        <v>1.3671204310175156</v>
      </c>
      <c r="F490" s="138">
        <v>1</v>
      </c>
      <c r="G490" s="139">
        <v>1.3671</v>
      </c>
      <c r="H490" s="140">
        <v>7416.5174999999999</v>
      </c>
      <c r="I490" s="141" t="s">
        <v>18</v>
      </c>
      <c r="J490" s="141" t="s">
        <v>17</v>
      </c>
      <c r="K490" s="142" t="s">
        <v>159</v>
      </c>
      <c r="L490" s="143" t="s">
        <v>160</v>
      </c>
      <c r="M490" s="144"/>
      <c r="O490" s="145"/>
      <c r="P490" s="132"/>
    </row>
    <row r="491" spans="1:16">
      <c r="A491" s="146" t="s">
        <v>614</v>
      </c>
      <c r="B491" s="147" t="s">
        <v>1724</v>
      </c>
      <c r="C491" s="148">
        <v>11.02</v>
      </c>
      <c r="D491" s="149">
        <v>1.4839876590000001</v>
      </c>
      <c r="E491" s="150">
        <v>2.215829118384061</v>
      </c>
      <c r="F491" s="151">
        <v>1</v>
      </c>
      <c r="G491" s="150">
        <v>2.2158000000000002</v>
      </c>
      <c r="H491" s="152">
        <v>12020.715000000002</v>
      </c>
      <c r="I491" s="153" t="s">
        <v>18</v>
      </c>
      <c r="J491" s="153" t="s">
        <v>17</v>
      </c>
      <c r="K491" s="154" t="s">
        <v>159</v>
      </c>
      <c r="L491" s="155" t="s">
        <v>160</v>
      </c>
      <c r="M491" s="144"/>
      <c r="O491" s="145"/>
      <c r="P491" s="132"/>
    </row>
    <row r="492" spans="1:16">
      <c r="A492" s="156" t="s">
        <v>615</v>
      </c>
      <c r="B492" s="157" t="s">
        <v>1725</v>
      </c>
      <c r="C492" s="158">
        <v>2.75</v>
      </c>
      <c r="D492" s="159">
        <v>0.51212467800000006</v>
      </c>
      <c r="E492" s="160">
        <v>0.76468343040005116</v>
      </c>
      <c r="F492" s="161">
        <v>1</v>
      </c>
      <c r="G492" s="139">
        <v>0.76470000000000005</v>
      </c>
      <c r="H492" s="140">
        <v>4148.4975000000004</v>
      </c>
      <c r="I492" s="162" t="s">
        <v>18</v>
      </c>
      <c r="J492" s="162" t="s">
        <v>17</v>
      </c>
      <c r="K492" s="163" t="s">
        <v>159</v>
      </c>
      <c r="L492" s="164" t="s">
        <v>160</v>
      </c>
      <c r="M492" s="144"/>
      <c r="O492" s="145"/>
      <c r="P492" s="132"/>
    </row>
    <row r="493" spans="1:16">
      <c r="A493" s="133" t="s">
        <v>616</v>
      </c>
      <c r="B493" s="134" t="s">
        <v>1725</v>
      </c>
      <c r="C493" s="135">
        <v>3.54</v>
      </c>
      <c r="D493" s="136">
        <v>0.63246703900000001</v>
      </c>
      <c r="E493" s="137">
        <v>0.94437367651609805</v>
      </c>
      <c r="F493" s="138">
        <v>1</v>
      </c>
      <c r="G493" s="139">
        <v>0.94440000000000002</v>
      </c>
      <c r="H493" s="140">
        <v>5123.37</v>
      </c>
      <c r="I493" s="141" t="s">
        <v>18</v>
      </c>
      <c r="J493" s="141" t="s">
        <v>17</v>
      </c>
      <c r="K493" s="142" t="s">
        <v>159</v>
      </c>
      <c r="L493" s="143" t="s">
        <v>160</v>
      </c>
      <c r="M493" s="144"/>
      <c r="O493" s="145"/>
      <c r="P493" s="132"/>
    </row>
    <row r="494" spans="1:16">
      <c r="A494" s="133" t="s">
        <v>617</v>
      </c>
      <c r="B494" s="134" t="s">
        <v>1725</v>
      </c>
      <c r="C494" s="135">
        <v>5.39</v>
      </c>
      <c r="D494" s="136">
        <v>0.92530934399999998</v>
      </c>
      <c r="E494" s="137">
        <v>1.3816337187936507</v>
      </c>
      <c r="F494" s="138">
        <v>1</v>
      </c>
      <c r="G494" s="139">
        <v>1.3815999999999999</v>
      </c>
      <c r="H494" s="140">
        <v>7495.1799999999994</v>
      </c>
      <c r="I494" s="141" t="s">
        <v>18</v>
      </c>
      <c r="J494" s="141" t="s">
        <v>17</v>
      </c>
      <c r="K494" s="142" t="s">
        <v>159</v>
      </c>
      <c r="L494" s="143" t="s">
        <v>160</v>
      </c>
      <c r="M494" s="144"/>
      <c r="O494" s="145"/>
      <c r="P494" s="132"/>
    </row>
    <row r="495" spans="1:16">
      <c r="A495" s="146" t="s">
        <v>618</v>
      </c>
      <c r="B495" s="147" t="s">
        <v>1725</v>
      </c>
      <c r="C495" s="148">
        <v>9.66</v>
      </c>
      <c r="D495" s="149">
        <v>1.7827780120000001</v>
      </c>
      <c r="E495" s="150">
        <v>2.6619705404197362</v>
      </c>
      <c r="F495" s="151">
        <v>1</v>
      </c>
      <c r="G495" s="150">
        <v>2.6619999999999999</v>
      </c>
      <c r="H495" s="152">
        <v>14441.35</v>
      </c>
      <c r="I495" s="153" t="s">
        <v>18</v>
      </c>
      <c r="J495" s="153" t="s">
        <v>17</v>
      </c>
      <c r="K495" s="154" t="s">
        <v>159</v>
      </c>
      <c r="L495" s="155" t="s">
        <v>160</v>
      </c>
      <c r="M495" s="144"/>
      <c r="O495" s="145"/>
      <c r="P495" s="132"/>
    </row>
    <row r="496" spans="1:16">
      <c r="A496" s="156" t="s">
        <v>619</v>
      </c>
      <c r="B496" s="157" t="s">
        <v>1726</v>
      </c>
      <c r="C496" s="158">
        <v>2.61</v>
      </c>
      <c r="D496" s="159">
        <v>0.46073272700000001</v>
      </c>
      <c r="E496" s="160">
        <v>0.6879470904542706</v>
      </c>
      <c r="F496" s="161">
        <v>1</v>
      </c>
      <c r="G496" s="139">
        <v>0.68789999999999996</v>
      </c>
      <c r="H496" s="140">
        <v>3731.8574999999996</v>
      </c>
      <c r="I496" s="162" t="s">
        <v>18</v>
      </c>
      <c r="J496" s="162" t="s">
        <v>17</v>
      </c>
      <c r="K496" s="163" t="s">
        <v>159</v>
      </c>
      <c r="L496" s="164" t="s">
        <v>160</v>
      </c>
      <c r="M496" s="144"/>
      <c r="O496" s="145"/>
      <c r="P496" s="132"/>
    </row>
    <row r="497" spans="1:16">
      <c r="A497" s="133" t="s">
        <v>620</v>
      </c>
      <c r="B497" s="134" t="s">
        <v>1726</v>
      </c>
      <c r="C497" s="135">
        <v>3.46</v>
      </c>
      <c r="D497" s="136">
        <v>0.59178779000000004</v>
      </c>
      <c r="E497" s="137">
        <v>0.88363310101229897</v>
      </c>
      <c r="F497" s="138">
        <v>1</v>
      </c>
      <c r="G497" s="139">
        <v>0.88360000000000005</v>
      </c>
      <c r="H497" s="140">
        <v>4793.5300000000007</v>
      </c>
      <c r="I497" s="141" t="s">
        <v>18</v>
      </c>
      <c r="J497" s="141" t="s">
        <v>17</v>
      </c>
      <c r="K497" s="142" t="s">
        <v>159</v>
      </c>
      <c r="L497" s="143" t="s">
        <v>160</v>
      </c>
      <c r="M497" s="144"/>
      <c r="O497" s="145"/>
      <c r="P497" s="132"/>
    </row>
    <row r="498" spans="1:16">
      <c r="A498" s="133" t="s">
        <v>621</v>
      </c>
      <c r="B498" s="134" t="s">
        <v>1726</v>
      </c>
      <c r="C498" s="135">
        <v>5.0599999999999996</v>
      </c>
      <c r="D498" s="136">
        <v>0.84867652599999999</v>
      </c>
      <c r="E498" s="137">
        <v>1.2672087581018272</v>
      </c>
      <c r="F498" s="138">
        <v>1</v>
      </c>
      <c r="G498" s="139">
        <v>1.2672000000000001</v>
      </c>
      <c r="H498" s="140">
        <v>6874.56</v>
      </c>
      <c r="I498" s="141" t="s">
        <v>18</v>
      </c>
      <c r="J498" s="141" t="s">
        <v>17</v>
      </c>
      <c r="K498" s="142" t="s">
        <v>159</v>
      </c>
      <c r="L498" s="143" t="s">
        <v>160</v>
      </c>
      <c r="M498" s="144"/>
      <c r="O498" s="145"/>
      <c r="P498" s="132"/>
    </row>
    <row r="499" spans="1:16">
      <c r="A499" s="146" t="s">
        <v>622</v>
      </c>
      <c r="B499" s="147" t="s">
        <v>1726</v>
      </c>
      <c r="C499" s="148">
        <v>10.039999999999999</v>
      </c>
      <c r="D499" s="149">
        <v>1.6834459079999999</v>
      </c>
      <c r="E499" s="150">
        <v>2.5136519428231279</v>
      </c>
      <c r="F499" s="151">
        <v>1</v>
      </c>
      <c r="G499" s="150">
        <v>2.5137</v>
      </c>
      <c r="H499" s="152">
        <v>13636.8225</v>
      </c>
      <c r="I499" s="153" t="s">
        <v>18</v>
      </c>
      <c r="J499" s="153" t="s">
        <v>17</v>
      </c>
      <c r="K499" s="154" t="s">
        <v>159</v>
      </c>
      <c r="L499" s="155" t="s">
        <v>160</v>
      </c>
      <c r="M499" s="144"/>
      <c r="O499" s="145"/>
      <c r="P499" s="132"/>
    </row>
    <row r="500" spans="1:16">
      <c r="A500" s="156" t="s">
        <v>623</v>
      </c>
      <c r="B500" s="157" t="s">
        <v>1727</v>
      </c>
      <c r="C500" s="158">
        <v>2.23</v>
      </c>
      <c r="D500" s="159">
        <v>0.40605073200000003</v>
      </c>
      <c r="E500" s="160">
        <v>0.60629819260967499</v>
      </c>
      <c r="F500" s="161">
        <v>1</v>
      </c>
      <c r="G500" s="139">
        <v>0.60629999999999995</v>
      </c>
      <c r="H500" s="140">
        <v>3289.1774999999998</v>
      </c>
      <c r="I500" s="162" t="s">
        <v>18</v>
      </c>
      <c r="J500" s="162" t="s">
        <v>17</v>
      </c>
      <c r="K500" s="163" t="s">
        <v>159</v>
      </c>
      <c r="L500" s="164" t="s">
        <v>160</v>
      </c>
      <c r="M500" s="144"/>
      <c r="O500" s="145"/>
      <c r="P500" s="132"/>
    </row>
    <row r="501" spans="1:16">
      <c r="A501" s="133" t="s">
        <v>624</v>
      </c>
      <c r="B501" s="134" t="s">
        <v>1727</v>
      </c>
      <c r="C501" s="135">
        <v>3.36</v>
      </c>
      <c r="D501" s="136">
        <v>0.53612004899999999</v>
      </c>
      <c r="E501" s="137">
        <v>0.8005123279287929</v>
      </c>
      <c r="F501" s="138">
        <v>1</v>
      </c>
      <c r="G501" s="139">
        <v>0.80049999999999999</v>
      </c>
      <c r="H501" s="140">
        <v>4342.7124999999996</v>
      </c>
      <c r="I501" s="141" t="s">
        <v>18</v>
      </c>
      <c r="J501" s="141" t="s">
        <v>17</v>
      </c>
      <c r="K501" s="142" t="s">
        <v>159</v>
      </c>
      <c r="L501" s="143" t="s">
        <v>160</v>
      </c>
      <c r="M501" s="144"/>
      <c r="O501" s="145"/>
      <c r="P501" s="132"/>
    </row>
    <row r="502" spans="1:16">
      <c r="A502" s="133" t="s">
        <v>625</v>
      </c>
      <c r="B502" s="134" t="s">
        <v>1727</v>
      </c>
      <c r="C502" s="135">
        <v>5.54</v>
      </c>
      <c r="D502" s="136">
        <v>0.78954600900000005</v>
      </c>
      <c r="E502" s="137">
        <v>1.1789175108269039</v>
      </c>
      <c r="F502" s="138">
        <v>1</v>
      </c>
      <c r="G502" s="139">
        <v>1.1789000000000001</v>
      </c>
      <c r="H502" s="140">
        <v>6395.5325000000003</v>
      </c>
      <c r="I502" s="141" t="s">
        <v>18</v>
      </c>
      <c r="J502" s="141" t="s">
        <v>17</v>
      </c>
      <c r="K502" s="142" t="s">
        <v>159</v>
      </c>
      <c r="L502" s="143" t="s">
        <v>160</v>
      </c>
      <c r="M502" s="144"/>
      <c r="O502" s="145"/>
      <c r="P502" s="132"/>
    </row>
    <row r="503" spans="1:16">
      <c r="A503" s="146" t="s">
        <v>626</v>
      </c>
      <c r="B503" s="147" t="s">
        <v>1727</v>
      </c>
      <c r="C503" s="148">
        <v>10.92</v>
      </c>
      <c r="D503" s="149">
        <v>1.5385690999999999</v>
      </c>
      <c r="E503" s="150">
        <v>2.2973278731463886</v>
      </c>
      <c r="F503" s="151">
        <v>1</v>
      </c>
      <c r="G503" s="150">
        <v>2.2972999999999999</v>
      </c>
      <c r="H503" s="152">
        <v>12462.852499999999</v>
      </c>
      <c r="I503" s="153" t="s">
        <v>18</v>
      </c>
      <c r="J503" s="153" t="s">
        <v>17</v>
      </c>
      <c r="K503" s="154" t="s">
        <v>159</v>
      </c>
      <c r="L503" s="155" t="s">
        <v>160</v>
      </c>
      <c r="M503" s="144"/>
      <c r="O503" s="145"/>
      <c r="P503" s="132"/>
    </row>
    <row r="504" spans="1:16">
      <c r="A504" s="156" t="s">
        <v>627</v>
      </c>
      <c r="B504" s="157" t="s">
        <v>1728</v>
      </c>
      <c r="C504" s="158">
        <v>3.05</v>
      </c>
      <c r="D504" s="159">
        <v>0.43235979800000002</v>
      </c>
      <c r="E504" s="160">
        <v>0.64558180401084508</v>
      </c>
      <c r="F504" s="161">
        <v>1</v>
      </c>
      <c r="G504" s="139">
        <v>0.64559999999999995</v>
      </c>
      <c r="H504" s="140">
        <v>3502.3799999999997</v>
      </c>
      <c r="I504" s="162" t="s">
        <v>18</v>
      </c>
      <c r="J504" s="162" t="s">
        <v>17</v>
      </c>
      <c r="K504" s="163" t="s">
        <v>159</v>
      </c>
      <c r="L504" s="164" t="s">
        <v>160</v>
      </c>
      <c r="M504" s="144"/>
      <c r="O504" s="145"/>
      <c r="P504" s="132"/>
    </row>
    <row r="505" spans="1:16">
      <c r="A505" s="133" t="s">
        <v>628</v>
      </c>
      <c r="B505" s="134" t="s">
        <v>1728</v>
      </c>
      <c r="C505" s="135">
        <v>3.72</v>
      </c>
      <c r="D505" s="136">
        <v>0.55142073800000002</v>
      </c>
      <c r="E505" s="137">
        <v>0.82335868518245436</v>
      </c>
      <c r="F505" s="138">
        <v>1</v>
      </c>
      <c r="G505" s="139">
        <v>0.82340000000000002</v>
      </c>
      <c r="H505" s="140">
        <v>4466.9449999999997</v>
      </c>
      <c r="I505" s="141" t="s">
        <v>18</v>
      </c>
      <c r="J505" s="141" t="s">
        <v>17</v>
      </c>
      <c r="K505" s="142" t="s">
        <v>159</v>
      </c>
      <c r="L505" s="143" t="s">
        <v>160</v>
      </c>
      <c r="M505" s="144"/>
      <c r="O505" s="145"/>
      <c r="P505" s="132"/>
    </row>
    <row r="506" spans="1:16">
      <c r="A506" s="133" t="s">
        <v>629</v>
      </c>
      <c r="B506" s="134" t="s">
        <v>1728</v>
      </c>
      <c r="C506" s="135">
        <v>5.59</v>
      </c>
      <c r="D506" s="136">
        <v>0.83420410899999997</v>
      </c>
      <c r="E506" s="137">
        <v>1.2455991424102748</v>
      </c>
      <c r="F506" s="138">
        <v>1</v>
      </c>
      <c r="G506" s="139">
        <v>1.2456</v>
      </c>
      <c r="H506" s="140">
        <v>6757.38</v>
      </c>
      <c r="I506" s="141" t="s">
        <v>18</v>
      </c>
      <c r="J506" s="141" t="s">
        <v>17</v>
      </c>
      <c r="K506" s="142" t="s">
        <v>159</v>
      </c>
      <c r="L506" s="143" t="s">
        <v>160</v>
      </c>
      <c r="M506" s="144"/>
      <c r="O506" s="145"/>
      <c r="P506" s="132"/>
    </row>
    <row r="507" spans="1:16">
      <c r="A507" s="146" t="s">
        <v>630</v>
      </c>
      <c r="B507" s="147" t="s">
        <v>1728</v>
      </c>
      <c r="C507" s="148">
        <v>9.86</v>
      </c>
      <c r="D507" s="149">
        <v>1.525867085</v>
      </c>
      <c r="E507" s="150">
        <v>2.2783617486449779</v>
      </c>
      <c r="F507" s="151">
        <v>1</v>
      </c>
      <c r="G507" s="150">
        <v>2.2784</v>
      </c>
      <c r="H507" s="152">
        <v>12360.32</v>
      </c>
      <c r="I507" s="153" t="s">
        <v>18</v>
      </c>
      <c r="J507" s="153" t="s">
        <v>17</v>
      </c>
      <c r="K507" s="154" t="s">
        <v>159</v>
      </c>
      <c r="L507" s="155" t="s">
        <v>160</v>
      </c>
      <c r="M507" s="144"/>
      <c r="O507" s="145"/>
      <c r="P507" s="132"/>
    </row>
    <row r="508" spans="1:16">
      <c r="A508" s="156" t="s">
        <v>631</v>
      </c>
      <c r="B508" s="157" t="s">
        <v>1729</v>
      </c>
      <c r="C508" s="158">
        <v>3.38</v>
      </c>
      <c r="D508" s="159">
        <v>0.51115767700000003</v>
      </c>
      <c r="E508" s="160">
        <v>0.76323954442141007</v>
      </c>
      <c r="F508" s="161">
        <v>1</v>
      </c>
      <c r="G508" s="139">
        <v>0.76319999999999999</v>
      </c>
      <c r="H508" s="140">
        <v>4140.3599999999997</v>
      </c>
      <c r="I508" s="162" t="s">
        <v>18</v>
      </c>
      <c r="J508" s="162" t="s">
        <v>17</v>
      </c>
      <c r="K508" s="163" t="s">
        <v>159</v>
      </c>
      <c r="L508" s="164" t="s">
        <v>160</v>
      </c>
      <c r="M508" s="144"/>
      <c r="O508" s="145"/>
      <c r="P508" s="132"/>
    </row>
    <row r="509" spans="1:16">
      <c r="A509" s="133" t="s">
        <v>632</v>
      </c>
      <c r="B509" s="134" t="s">
        <v>1729</v>
      </c>
      <c r="C509" s="135">
        <v>4.3499999999999996</v>
      </c>
      <c r="D509" s="136">
        <v>0.63462743300000002</v>
      </c>
      <c r="E509" s="137">
        <v>0.94759948766307756</v>
      </c>
      <c r="F509" s="138">
        <v>1</v>
      </c>
      <c r="G509" s="139">
        <v>0.9476</v>
      </c>
      <c r="H509" s="140">
        <v>5140.7299999999996</v>
      </c>
      <c r="I509" s="141" t="s">
        <v>18</v>
      </c>
      <c r="J509" s="141" t="s">
        <v>17</v>
      </c>
      <c r="K509" s="142" t="s">
        <v>159</v>
      </c>
      <c r="L509" s="143" t="s">
        <v>160</v>
      </c>
      <c r="M509" s="144"/>
      <c r="O509" s="145"/>
      <c r="P509" s="132"/>
    </row>
    <row r="510" spans="1:16">
      <c r="A510" s="133" t="s">
        <v>633</v>
      </c>
      <c r="B510" s="134" t="s">
        <v>1729</v>
      </c>
      <c r="C510" s="135">
        <v>6.77</v>
      </c>
      <c r="D510" s="136">
        <v>0.92662421699999997</v>
      </c>
      <c r="E510" s="137">
        <v>1.3835970328837019</v>
      </c>
      <c r="F510" s="138">
        <v>1</v>
      </c>
      <c r="G510" s="139">
        <v>1.3835999999999999</v>
      </c>
      <c r="H510" s="140">
        <v>7506.03</v>
      </c>
      <c r="I510" s="141" t="s">
        <v>18</v>
      </c>
      <c r="J510" s="141" t="s">
        <v>17</v>
      </c>
      <c r="K510" s="142" t="s">
        <v>159</v>
      </c>
      <c r="L510" s="143" t="s">
        <v>160</v>
      </c>
      <c r="M510" s="144"/>
      <c r="O510" s="145"/>
      <c r="P510" s="132"/>
    </row>
    <row r="511" spans="1:16">
      <c r="A511" s="146" t="s">
        <v>634</v>
      </c>
      <c r="B511" s="147" t="s">
        <v>1729</v>
      </c>
      <c r="C511" s="148">
        <v>12.82</v>
      </c>
      <c r="D511" s="149">
        <v>1.785168536</v>
      </c>
      <c r="E511" s="150">
        <v>2.665539972183721</v>
      </c>
      <c r="F511" s="151">
        <v>1</v>
      </c>
      <c r="G511" s="150">
        <v>2.6655000000000002</v>
      </c>
      <c r="H511" s="152">
        <v>14460.337500000001</v>
      </c>
      <c r="I511" s="153" t="s">
        <v>18</v>
      </c>
      <c r="J511" s="153" t="s">
        <v>17</v>
      </c>
      <c r="K511" s="154" t="s">
        <v>159</v>
      </c>
      <c r="L511" s="155" t="s">
        <v>160</v>
      </c>
      <c r="M511" s="144"/>
      <c r="O511" s="145"/>
      <c r="P511" s="132"/>
    </row>
    <row r="512" spans="1:16">
      <c r="A512" s="156" t="s">
        <v>635</v>
      </c>
      <c r="B512" s="157" t="s">
        <v>1730</v>
      </c>
      <c r="C512" s="158">
        <v>3.07</v>
      </c>
      <c r="D512" s="159">
        <v>0.50005500800000002</v>
      </c>
      <c r="E512" s="160">
        <v>0.74666149735155896</v>
      </c>
      <c r="F512" s="161">
        <v>1</v>
      </c>
      <c r="G512" s="139">
        <v>0.74670000000000003</v>
      </c>
      <c r="H512" s="140">
        <v>4050.8475000000003</v>
      </c>
      <c r="I512" s="162" t="s">
        <v>18</v>
      </c>
      <c r="J512" s="162" t="s">
        <v>17</v>
      </c>
      <c r="K512" s="163" t="s">
        <v>159</v>
      </c>
      <c r="L512" s="164" t="s">
        <v>160</v>
      </c>
      <c r="M512" s="144"/>
      <c r="O512" s="145"/>
      <c r="P512" s="132"/>
    </row>
    <row r="513" spans="1:16">
      <c r="A513" s="133" t="s">
        <v>636</v>
      </c>
      <c r="B513" s="134" t="s">
        <v>1730</v>
      </c>
      <c r="C513" s="135">
        <v>3.96</v>
      </c>
      <c r="D513" s="136">
        <v>0.61042663100000005</v>
      </c>
      <c r="E513" s="137">
        <v>0.91146384904463873</v>
      </c>
      <c r="F513" s="138">
        <v>1</v>
      </c>
      <c r="G513" s="139">
        <v>0.91149999999999998</v>
      </c>
      <c r="H513" s="140">
        <v>4944.8874999999998</v>
      </c>
      <c r="I513" s="141" t="s">
        <v>18</v>
      </c>
      <c r="J513" s="141" t="s">
        <v>17</v>
      </c>
      <c r="K513" s="142" t="s">
        <v>159</v>
      </c>
      <c r="L513" s="143" t="s">
        <v>160</v>
      </c>
      <c r="M513" s="144"/>
      <c r="O513" s="145"/>
      <c r="P513" s="132"/>
    </row>
    <row r="514" spans="1:16">
      <c r="A514" s="133" t="s">
        <v>637</v>
      </c>
      <c r="B514" s="134" t="s">
        <v>1730</v>
      </c>
      <c r="C514" s="135">
        <v>6.05</v>
      </c>
      <c r="D514" s="136">
        <v>0.87823842200000002</v>
      </c>
      <c r="E514" s="137">
        <v>1.3113493609930815</v>
      </c>
      <c r="F514" s="138">
        <v>1</v>
      </c>
      <c r="G514" s="139">
        <v>1.3112999999999999</v>
      </c>
      <c r="H514" s="140">
        <v>7113.8024999999998</v>
      </c>
      <c r="I514" s="141" t="s">
        <v>18</v>
      </c>
      <c r="J514" s="141" t="s">
        <v>17</v>
      </c>
      <c r="K514" s="142" t="s">
        <v>159</v>
      </c>
      <c r="L514" s="143" t="s">
        <v>160</v>
      </c>
      <c r="M514" s="144"/>
      <c r="O514" s="145"/>
      <c r="P514" s="132"/>
    </row>
    <row r="515" spans="1:16">
      <c r="A515" s="146" t="s">
        <v>638</v>
      </c>
      <c r="B515" s="147" t="s">
        <v>1730</v>
      </c>
      <c r="C515" s="148">
        <v>9.4700000000000006</v>
      </c>
      <c r="D515" s="149">
        <v>1.387970806</v>
      </c>
      <c r="E515" s="150">
        <v>2.0724607167382074</v>
      </c>
      <c r="F515" s="151">
        <v>1</v>
      </c>
      <c r="G515" s="150">
        <v>2.0724999999999998</v>
      </c>
      <c r="H515" s="152">
        <v>11243.312499999998</v>
      </c>
      <c r="I515" s="153" t="s">
        <v>18</v>
      </c>
      <c r="J515" s="153" t="s">
        <v>17</v>
      </c>
      <c r="K515" s="154" t="s">
        <v>159</v>
      </c>
      <c r="L515" s="155" t="s">
        <v>160</v>
      </c>
      <c r="M515" s="144"/>
      <c r="O515" s="145"/>
      <c r="P515" s="132"/>
    </row>
    <row r="516" spans="1:16">
      <c r="A516" s="156" t="s">
        <v>639</v>
      </c>
      <c r="B516" s="157" t="s">
        <v>1731</v>
      </c>
      <c r="C516" s="158">
        <v>2.96</v>
      </c>
      <c r="D516" s="159">
        <v>0.39740984699999998</v>
      </c>
      <c r="E516" s="160">
        <v>0.59339597979443481</v>
      </c>
      <c r="F516" s="161">
        <v>1</v>
      </c>
      <c r="G516" s="139">
        <v>0.59340000000000004</v>
      </c>
      <c r="H516" s="140">
        <v>3219.1950000000002</v>
      </c>
      <c r="I516" s="162" t="s">
        <v>18</v>
      </c>
      <c r="J516" s="162" t="s">
        <v>17</v>
      </c>
      <c r="K516" s="163" t="s">
        <v>159</v>
      </c>
      <c r="L516" s="164" t="s">
        <v>160</v>
      </c>
      <c r="M516" s="144"/>
      <c r="O516" s="145"/>
      <c r="P516" s="132"/>
    </row>
    <row r="517" spans="1:16">
      <c r="A517" s="133" t="s">
        <v>640</v>
      </c>
      <c r="B517" s="134" t="s">
        <v>1731</v>
      </c>
      <c r="C517" s="135">
        <v>3.98</v>
      </c>
      <c r="D517" s="136">
        <v>0.51482040299999998</v>
      </c>
      <c r="E517" s="137">
        <v>0.76870857569956186</v>
      </c>
      <c r="F517" s="138">
        <v>1</v>
      </c>
      <c r="G517" s="139">
        <v>0.76870000000000005</v>
      </c>
      <c r="H517" s="140">
        <v>4170.1975000000002</v>
      </c>
      <c r="I517" s="141" t="s">
        <v>18</v>
      </c>
      <c r="J517" s="141" t="s">
        <v>17</v>
      </c>
      <c r="K517" s="142" t="s">
        <v>159</v>
      </c>
      <c r="L517" s="143" t="s">
        <v>160</v>
      </c>
      <c r="M517" s="144"/>
      <c r="O517" s="145"/>
      <c r="P517" s="132"/>
    </row>
    <row r="518" spans="1:16">
      <c r="A518" s="133" t="s">
        <v>641</v>
      </c>
      <c r="B518" s="134" t="s">
        <v>1731</v>
      </c>
      <c r="C518" s="135">
        <v>6.26</v>
      </c>
      <c r="D518" s="136">
        <v>0.779348339</v>
      </c>
      <c r="E518" s="137">
        <v>1.1636907709085285</v>
      </c>
      <c r="F518" s="138">
        <v>1</v>
      </c>
      <c r="G518" s="139">
        <v>1.1637</v>
      </c>
      <c r="H518" s="140">
        <v>6313.0725000000002</v>
      </c>
      <c r="I518" s="141" t="s">
        <v>18</v>
      </c>
      <c r="J518" s="141" t="s">
        <v>17</v>
      </c>
      <c r="K518" s="142" t="s">
        <v>159</v>
      </c>
      <c r="L518" s="143" t="s">
        <v>160</v>
      </c>
      <c r="M518" s="144"/>
      <c r="O518" s="145"/>
      <c r="P518" s="132"/>
    </row>
    <row r="519" spans="1:16">
      <c r="A519" s="146" t="s">
        <v>642</v>
      </c>
      <c r="B519" s="147" t="s">
        <v>1731</v>
      </c>
      <c r="C519" s="148">
        <v>10.050000000000001</v>
      </c>
      <c r="D519" s="149">
        <v>1.3738992000000001</v>
      </c>
      <c r="E519" s="150">
        <v>2.0514495754877213</v>
      </c>
      <c r="F519" s="151">
        <v>1</v>
      </c>
      <c r="G519" s="150">
        <v>2.0514000000000001</v>
      </c>
      <c r="H519" s="152">
        <v>11128.845000000001</v>
      </c>
      <c r="I519" s="153" t="s">
        <v>18</v>
      </c>
      <c r="J519" s="153" t="s">
        <v>17</v>
      </c>
      <c r="K519" s="154" t="s">
        <v>159</v>
      </c>
      <c r="L519" s="155" t="s">
        <v>160</v>
      </c>
      <c r="M519" s="144"/>
      <c r="O519" s="145"/>
      <c r="P519" s="132"/>
    </row>
    <row r="520" spans="1:16">
      <c r="A520" s="156" t="s">
        <v>643</v>
      </c>
      <c r="B520" s="157" t="s">
        <v>1732</v>
      </c>
      <c r="C520" s="158">
        <v>3.45</v>
      </c>
      <c r="D520" s="159">
        <v>0.43859134700000002</v>
      </c>
      <c r="E520" s="160">
        <v>0.65488649576019686</v>
      </c>
      <c r="F520" s="161">
        <v>1</v>
      </c>
      <c r="G520" s="139">
        <v>0.65490000000000004</v>
      </c>
      <c r="H520" s="140">
        <v>3552.8325</v>
      </c>
      <c r="I520" s="162" t="s">
        <v>18</v>
      </c>
      <c r="J520" s="162" t="s">
        <v>17</v>
      </c>
      <c r="K520" s="163" t="s">
        <v>159</v>
      </c>
      <c r="L520" s="164" t="s">
        <v>160</v>
      </c>
      <c r="M520" s="144"/>
      <c r="O520" s="145"/>
      <c r="P520" s="132"/>
    </row>
    <row r="521" spans="1:16">
      <c r="A521" s="133" t="s">
        <v>644</v>
      </c>
      <c r="B521" s="134" t="s">
        <v>1732</v>
      </c>
      <c r="C521" s="135">
        <v>4.7</v>
      </c>
      <c r="D521" s="136">
        <v>0.58428455000000001</v>
      </c>
      <c r="E521" s="137">
        <v>0.87242957275288768</v>
      </c>
      <c r="F521" s="138">
        <v>1</v>
      </c>
      <c r="G521" s="139">
        <v>0.87239999999999995</v>
      </c>
      <c r="H521" s="140">
        <v>4732.7699999999995</v>
      </c>
      <c r="I521" s="141" t="s">
        <v>18</v>
      </c>
      <c r="J521" s="141" t="s">
        <v>17</v>
      </c>
      <c r="K521" s="142" t="s">
        <v>159</v>
      </c>
      <c r="L521" s="143" t="s">
        <v>160</v>
      </c>
      <c r="M521" s="144"/>
      <c r="O521" s="145"/>
      <c r="P521" s="132"/>
    </row>
    <row r="522" spans="1:16">
      <c r="A522" s="133" t="s">
        <v>645</v>
      </c>
      <c r="B522" s="134" t="s">
        <v>1732</v>
      </c>
      <c r="C522" s="135">
        <v>6.71</v>
      </c>
      <c r="D522" s="136">
        <v>0.824385374</v>
      </c>
      <c r="E522" s="137">
        <v>1.2309382125927333</v>
      </c>
      <c r="F522" s="138">
        <v>1</v>
      </c>
      <c r="G522" s="139">
        <v>1.2309000000000001</v>
      </c>
      <c r="H522" s="140">
        <v>6677.6325000000006</v>
      </c>
      <c r="I522" s="141" t="s">
        <v>18</v>
      </c>
      <c r="J522" s="141" t="s">
        <v>17</v>
      </c>
      <c r="K522" s="142" t="s">
        <v>159</v>
      </c>
      <c r="L522" s="143" t="s">
        <v>160</v>
      </c>
      <c r="M522" s="144"/>
      <c r="O522" s="145"/>
      <c r="P522" s="132"/>
    </row>
    <row r="523" spans="1:16">
      <c r="A523" s="146" t="s">
        <v>646</v>
      </c>
      <c r="B523" s="147" t="s">
        <v>1732</v>
      </c>
      <c r="C523" s="148">
        <v>11.75</v>
      </c>
      <c r="D523" s="149">
        <v>1.509672634</v>
      </c>
      <c r="E523" s="150">
        <v>2.2541808628644149</v>
      </c>
      <c r="F523" s="151">
        <v>1</v>
      </c>
      <c r="G523" s="150">
        <v>2.2542</v>
      </c>
      <c r="H523" s="152">
        <v>12229.035</v>
      </c>
      <c r="I523" s="153" t="s">
        <v>18</v>
      </c>
      <c r="J523" s="153" t="s">
        <v>17</v>
      </c>
      <c r="K523" s="154" t="s">
        <v>159</v>
      </c>
      <c r="L523" s="155" t="s">
        <v>160</v>
      </c>
      <c r="M523" s="144"/>
      <c r="O523" s="145"/>
      <c r="P523" s="132"/>
    </row>
    <row r="524" spans="1:16">
      <c r="A524" s="156" t="s">
        <v>647</v>
      </c>
      <c r="B524" s="157" t="s">
        <v>1733</v>
      </c>
      <c r="C524" s="158">
        <v>2.4</v>
      </c>
      <c r="D524" s="159">
        <v>0.36134677999999998</v>
      </c>
      <c r="E524" s="160">
        <v>0.5395480967125208</v>
      </c>
      <c r="F524" s="161">
        <v>1</v>
      </c>
      <c r="G524" s="139">
        <v>0.53949999999999998</v>
      </c>
      <c r="H524" s="140">
        <v>2926.7874999999999</v>
      </c>
      <c r="I524" s="162" t="s">
        <v>18</v>
      </c>
      <c r="J524" s="162" t="s">
        <v>17</v>
      </c>
      <c r="K524" s="163" t="s">
        <v>159</v>
      </c>
      <c r="L524" s="164" t="s">
        <v>160</v>
      </c>
      <c r="M524" s="144"/>
      <c r="O524" s="145"/>
      <c r="P524" s="132"/>
    </row>
    <row r="525" spans="1:16">
      <c r="A525" s="133" t="s">
        <v>648</v>
      </c>
      <c r="B525" s="134" t="s">
        <v>1733</v>
      </c>
      <c r="C525" s="135">
        <v>3.1</v>
      </c>
      <c r="D525" s="136">
        <v>0.44920443999999998</v>
      </c>
      <c r="E525" s="137">
        <v>0.6707335281549035</v>
      </c>
      <c r="F525" s="138">
        <v>1</v>
      </c>
      <c r="G525" s="139">
        <v>0.67069999999999996</v>
      </c>
      <c r="H525" s="140">
        <v>3638.5474999999997</v>
      </c>
      <c r="I525" s="141" t="s">
        <v>18</v>
      </c>
      <c r="J525" s="141" t="s">
        <v>17</v>
      </c>
      <c r="K525" s="142" t="s">
        <v>159</v>
      </c>
      <c r="L525" s="143" t="s">
        <v>160</v>
      </c>
      <c r="M525" s="144"/>
      <c r="O525" s="145"/>
      <c r="P525" s="132"/>
    </row>
    <row r="526" spans="1:16">
      <c r="A526" s="133" t="s">
        <v>649</v>
      </c>
      <c r="B526" s="134" t="s">
        <v>1733</v>
      </c>
      <c r="C526" s="135">
        <v>4.8099999999999996</v>
      </c>
      <c r="D526" s="136">
        <v>0.64596033900000005</v>
      </c>
      <c r="E526" s="137">
        <v>0.96452131511791728</v>
      </c>
      <c r="F526" s="138">
        <v>1</v>
      </c>
      <c r="G526" s="139">
        <v>0.96450000000000002</v>
      </c>
      <c r="H526" s="140">
        <v>5232.4125000000004</v>
      </c>
      <c r="I526" s="141" t="s">
        <v>18</v>
      </c>
      <c r="J526" s="141" t="s">
        <v>17</v>
      </c>
      <c r="K526" s="142" t="s">
        <v>159</v>
      </c>
      <c r="L526" s="143" t="s">
        <v>160</v>
      </c>
      <c r="M526" s="144"/>
      <c r="O526" s="145"/>
      <c r="P526" s="132"/>
    </row>
    <row r="527" spans="1:16">
      <c r="A527" s="146" t="s">
        <v>650</v>
      </c>
      <c r="B527" s="147" t="s">
        <v>1733</v>
      </c>
      <c r="C527" s="148">
        <v>9.2200000000000006</v>
      </c>
      <c r="D527" s="149">
        <v>1.2271480619999999</v>
      </c>
      <c r="E527" s="150">
        <v>1.8323268336210397</v>
      </c>
      <c r="F527" s="151">
        <v>1</v>
      </c>
      <c r="G527" s="150">
        <v>1.8323</v>
      </c>
      <c r="H527" s="152">
        <v>9940.2275000000009</v>
      </c>
      <c r="I527" s="153" t="s">
        <v>18</v>
      </c>
      <c r="J527" s="153" t="s">
        <v>17</v>
      </c>
      <c r="K527" s="154" t="s">
        <v>159</v>
      </c>
      <c r="L527" s="155" t="s">
        <v>160</v>
      </c>
      <c r="M527" s="144"/>
      <c r="O527" s="145"/>
      <c r="P527" s="132"/>
    </row>
    <row r="528" spans="1:16">
      <c r="A528" s="156" t="s">
        <v>651</v>
      </c>
      <c r="B528" s="157" t="s">
        <v>1734</v>
      </c>
      <c r="C528" s="158">
        <v>2.35</v>
      </c>
      <c r="D528" s="159">
        <v>0.395083884</v>
      </c>
      <c r="E528" s="160">
        <v>0.58992294785078847</v>
      </c>
      <c r="F528" s="161">
        <v>1</v>
      </c>
      <c r="G528" s="139">
        <v>0.58989999999999998</v>
      </c>
      <c r="H528" s="140">
        <v>3200.2075</v>
      </c>
      <c r="I528" s="162" t="s">
        <v>18</v>
      </c>
      <c r="J528" s="162" t="s">
        <v>17</v>
      </c>
      <c r="K528" s="163" t="s">
        <v>159</v>
      </c>
      <c r="L528" s="164" t="s">
        <v>160</v>
      </c>
      <c r="M528" s="144"/>
      <c r="O528" s="145"/>
      <c r="P528" s="132"/>
    </row>
    <row r="529" spans="1:16">
      <c r="A529" s="133" t="s">
        <v>652</v>
      </c>
      <c r="B529" s="134" t="s">
        <v>1734</v>
      </c>
      <c r="C529" s="135">
        <v>3.05</v>
      </c>
      <c r="D529" s="136">
        <v>0.50004500699999999</v>
      </c>
      <c r="E529" s="137">
        <v>0.74664656427116671</v>
      </c>
      <c r="F529" s="138">
        <v>1</v>
      </c>
      <c r="G529" s="139">
        <v>0.74660000000000004</v>
      </c>
      <c r="H529" s="140">
        <v>4050.3050000000003</v>
      </c>
      <c r="I529" s="141" t="s">
        <v>18</v>
      </c>
      <c r="J529" s="141" t="s">
        <v>17</v>
      </c>
      <c r="K529" s="142" t="s">
        <v>159</v>
      </c>
      <c r="L529" s="143" t="s">
        <v>160</v>
      </c>
      <c r="M529" s="144"/>
      <c r="O529" s="145"/>
      <c r="P529" s="132"/>
    </row>
    <row r="530" spans="1:16">
      <c r="A530" s="133" t="s">
        <v>653</v>
      </c>
      <c r="B530" s="134" t="s">
        <v>1734</v>
      </c>
      <c r="C530" s="135">
        <v>4.34</v>
      </c>
      <c r="D530" s="136">
        <v>0.65134412200000003</v>
      </c>
      <c r="E530" s="137">
        <v>0.97256015766900694</v>
      </c>
      <c r="F530" s="138">
        <v>1</v>
      </c>
      <c r="G530" s="139">
        <v>0.97260000000000002</v>
      </c>
      <c r="H530" s="140">
        <v>5276.3550000000005</v>
      </c>
      <c r="I530" s="141" t="s">
        <v>18</v>
      </c>
      <c r="J530" s="141" t="s">
        <v>17</v>
      </c>
      <c r="K530" s="142" t="s">
        <v>159</v>
      </c>
      <c r="L530" s="143" t="s">
        <v>160</v>
      </c>
      <c r="M530" s="144"/>
      <c r="O530" s="145"/>
      <c r="P530" s="132"/>
    </row>
    <row r="531" spans="1:16">
      <c r="A531" s="146" t="s">
        <v>654</v>
      </c>
      <c r="B531" s="147" t="s">
        <v>1734</v>
      </c>
      <c r="C531" s="148">
        <v>7.55</v>
      </c>
      <c r="D531" s="149">
        <v>1.0519681400000001</v>
      </c>
      <c r="E531" s="150">
        <v>1.57075540493044</v>
      </c>
      <c r="F531" s="151">
        <v>1</v>
      </c>
      <c r="G531" s="150">
        <v>1.5708</v>
      </c>
      <c r="H531" s="152">
        <v>8521.59</v>
      </c>
      <c r="I531" s="153" t="s">
        <v>18</v>
      </c>
      <c r="J531" s="153" t="s">
        <v>17</v>
      </c>
      <c r="K531" s="154" t="s">
        <v>159</v>
      </c>
      <c r="L531" s="155" t="s">
        <v>160</v>
      </c>
      <c r="M531" s="144"/>
      <c r="O531" s="145"/>
      <c r="P531" s="132"/>
    </row>
    <row r="532" spans="1:16">
      <c r="A532" s="156" t="s">
        <v>655</v>
      </c>
      <c r="B532" s="157" t="s">
        <v>1735</v>
      </c>
      <c r="C532" s="158">
        <v>3.46</v>
      </c>
      <c r="D532" s="159">
        <v>0.456737171</v>
      </c>
      <c r="E532" s="160">
        <v>0.68198109115822514</v>
      </c>
      <c r="F532" s="161">
        <v>1</v>
      </c>
      <c r="G532" s="139">
        <v>0.68200000000000005</v>
      </c>
      <c r="H532" s="140">
        <v>3699.8500000000004</v>
      </c>
      <c r="I532" s="162" t="s">
        <v>18</v>
      </c>
      <c r="J532" s="162" t="s">
        <v>17</v>
      </c>
      <c r="K532" s="163" t="s">
        <v>159</v>
      </c>
      <c r="L532" s="164" t="s">
        <v>160</v>
      </c>
      <c r="M532" s="144"/>
      <c r="O532" s="145"/>
      <c r="P532" s="132"/>
    </row>
    <row r="533" spans="1:16">
      <c r="A533" s="133" t="s">
        <v>656</v>
      </c>
      <c r="B533" s="134" t="s">
        <v>1735</v>
      </c>
      <c r="C533" s="135">
        <v>4.1900000000000004</v>
      </c>
      <c r="D533" s="136">
        <v>0.55155309500000005</v>
      </c>
      <c r="E533" s="137">
        <v>0.82355631519160122</v>
      </c>
      <c r="F533" s="138">
        <v>1</v>
      </c>
      <c r="G533" s="139">
        <v>0.8236</v>
      </c>
      <c r="H533" s="140">
        <v>4468.03</v>
      </c>
      <c r="I533" s="141" t="s">
        <v>18</v>
      </c>
      <c r="J533" s="141" t="s">
        <v>17</v>
      </c>
      <c r="K533" s="142" t="s">
        <v>159</v>
      </c>
      <c r="L533" s="143" t="s">
        <v>160</v>
      </c>
      <c r="M533" s="144"/>
      <c r="O533" s="145"/>
      <c r="P533" s="132"/>
    </row>
    <row r="534" spans="1:16">
      <c r="A534" s="133" t="s">
        <v>657</v>
      </c>
      <c r="B534" s="134" t="s">
        <v>1735</v>
      </c>
      <c r="C534" s="135">
        <v>6.19</v>
      </c>
      <c r="D534" s="136">
        <v>0.79413868099999996</v>
      </c>
      <c r="E534" s="137">
        <v>1.1857750990872027</v>
      </c>
      <c r="F534" s="138">
        <v>1</v>
      </c>
      <c r="G534" s="139">
        <v>1.1858</v>
      </c>
      <c r="H534" s="140">
        <v>6432.9650000000001</v>
      </c>
      <c r="I534" s="141" t="s">
        <v>18</v>
      </c>
      <c r="J534" s="141" t="s">
        <v>17</v>
      </c>
      <c r="K534" s="142" t="s">
        <v>159</v>
      </c>
      <c r="L534" s="143" t="s">
        <v>160</v>
      </c>
      <c r="M534" s="144"/>
      <c r="O534" s="145"/>
      <c r="P534" s="132"/>
    </row>
    <row r="535" spans="1:16">
      <c r="A535" s="146" t="s">
        <v>658</v>
      </c>
      <c r="B535" s="147" t="s">
        <v>1735</v>
      </c>
      <c r="C535" s="148">
        <v>11.47</v>
      </c>
      <c r="D535" s="149">
        <v>1.5341290540000001</v>
      </c>
      <c r="E535" s="150">
        <v>2.2906981797294002</v>
      </c>
      <c r="F535" s="151">
        <v>1</v>
      </c>
      <c r="G535" s="150">
        <v>2.2907000000000002</v>
      </c>
      <c r="H535" s="152">
        <v>12427.047500000001</v>
      </c>
      <c r="I535" s="153" t="s">
        <v>18</v>
      </c>
      <c r="J535" s="153" t="s">
        <v>17</v>
      </c>
      <c r="K535" s="154" t="s">
        <v>159</v>
      </c>
      <c r="L535" s="155" t="s">
        <v>160</v>
      </c>
      <c r="M535" s="144"/>
      <c r="O535" s="145"/>
      <c r="P535" s="132"/>
    </row>
    <row r="536" spans="1:16">
      <c r="A536" s="156" t="s">
        <v>659</v>
      </c>
      <c r="B536" s="157" t="s">
        <v>1736</v>
      </c>
      <c r="C536" s="158">
        <v>2.75</v>
      </c>
      <c r="D536" s="159">
        <v>0.45919644700000001</v>
      </c>
      <c r="E536" s="160">
        <v>0.68565318057075786</v>
      </c>
      <c r="F536" s="161">
        <v>1</v>
      </c>
      <c r="G536" s="139">
        <v>0.68569999999999998</v>
      </c>
      <c r="H536" s="140">
        <v>3719.9224999999997</v>
      </c>
      <c r="I536" s="162" t="s">
        <v>18</v>
      </c>
      <c r="J536" s="162" t="s">
        <v>17</v>
      </c>
      <c r="K536" s="163" t="s">
        <v>159</v>
      </c>
      <c r="L536" s="164" t="s">
        <v>160</v>
      </c>
      <c r="M536" s="144"/>
      <c r="O536" s="145"/>
      <c r="P536" s="132"/>
    </row>
    <row r="537" spans="1:16">
      <c r="A537" s="133" t="s">
        <v>660</v>
      </c>
      <c r="B537" s="134" t="s">
        <v>1736</v>
      </c>
      <c r="C537" s="135">
        <v>3.55</v>
      </c>
      <c r="D537" s="136">
        <v>0.583712232</v>
      </c>
      <c r="E537" s="137">
        <v>0.87157501113865565</v>
      </c>
      <c r="F537" s="138">
        <v>1</v>
      </c>
      <c r="G537" s="139">
        <v>0.87160000000000004</v>
      </c>
      <c r="H537" s="140">
        <v>4728.43</v>
      </c>
      <c r="I537" s="141" t="s">
        <v>18</v>
      </c>
      <c r="J537" s="141" t="s">
        <v>17</v>
      </c>
      <c r="K537" s="142" t="s">
        <v>159</v>
      </c>
      <c r="L537" s="143" t="s">
        <v>160</v>
      </c>
      <c r="M537" s="144"/>
      <c r="O537" s="145"/>
      <c r="P537" s="132"/>
    </row>
    <row r="538" spans="1:16">
      <c r="A538" s="133" t="s">
        <v>661</v>
      </c>
      <c r="B538" s="134" t="s">
        <v>1736</v>
      </c>
      <c r="C538" s="135">
        <v>5.2</v>
      </c>
      <c r="D538" s="136">
        <v>0.84001362099999999</v>
      </c>
      <c r="E538" s="137">
        <v>1.2542736659314988</v>
      </c>
      <c r="F538" s="138">
        <v>1</v>
      </c>
      <c r="G538" s="139">
        <v>1.2543</v>
      </c>
      <c r="H538" s="140">
        <v>6804.5774999999994</v>
      </c>
      <c r="I538" s="141" t="s">
        <v>18</v>
      </c>
      <c r="J538" s="141" t="s">
        <v>17</v>
      </c>
      <c r="K538" s="142" t="s">
        <v>159</v>
      </c>
      <c r="L538" s="143" t="s">
        <v>160</v>
      </c>
      <c r="M538" s="144"/>
      <c r="O538" s="145"/>
      <c r="P538" s="132"/>
    </row>
    <row r="539" spans="1:16">
      <c r="A539" s="146" t="s">
        <v>662</v>
      </c>
      <c r="B539" s="147" t="s">
        <v>1736</v>
      </c>
      <c r="C539" s="148">
        <v>8.3000000000000007</v>
      </c>
      <c r="D539" s="149">
        <v>1.4022005559999999</v>
      </c>
      <c r="E539" s="150">
        <v>2.09370799208184</v>
      </c>
      <c r="F539" s="151">
        <v>1</v>
      </c>
      <c r="G539" s="150">
        <v>2.0937000000000001</v>
      </c>
      <c r="H539" s="152">
        <v>11358.3225</v>
      </c>
      <c r="I539" s="153" t="s">
        <v>18</v>
      </c>
      <c r="J539" s="153" t="s">
        <v>17</v>
      </c>
      <c r="K539" s="154" t="s">
        <v>159</v>
      </c>
      <c r="L539" s="155" t="s">
        <v>160</v>
      </c>
      <c r="M539" s="144"/>
      <c r="O539" s="145"/>
      <c r="P539" s="132"/>
    </row>
    <row r="540" spans="1:16">
      <c r="A540" s="156" t="s">
        <v>663</v>
      </c>
      <c r="B540" s="157" t="s">
        <v>1737</v>
      </c>
      <c r="C540" s="158">
        <v>2.7</v>
      </c>
      <c r="D540" s="159">
        <v>0.39837672699999999</v>
      </c>
      <c r="E540" s="160">
        <v>0.59483968510087037</v>
      </c>
      <c r="F540" s="161">
        <v>1</v>
      </c>
      <c r="G540" s="139">
        <v>0.5948</v>
      </c>
      <c r="H540" s="140">
        <v>3226.79</v>
      </c>
      <c r="I540" s="162" t="s">
        <v>18</v>
      </c>
      <c r="J540" s="162" t="s">
        <v>17</v>
      </c>
      <c r="K540" s="163" t="s">
        <v>159</v>
      </c>
      <c r="L540" s="164" t="s">
        <v>160</v>
      </c>
      <c r="M540" s="144"/>
      <c r="O540" s="145"/>
      <c r="P540" s="132"/>
    </row>
    <row r="541" spans="1:16">
      <c r="A541" s="133" t="s">
        <v>664</v>
      </c>
      <c r="B541" s="134" t="s">
        <v>1737</v>
      </c>
      <c r="C541" s="135">
        <v>3.72</v>
      </c>
      <c r="D541" s="136">
        <v>0.54785360500000002</v>
      </c>
      <c r="E541" s="137">
        <v>0.81803238942614398</v>
      </c>
      <c r="F541" s="138">
        <v>1</v>
      </c>
      <c r="G541" s="139">
        <v>0.81799999999999995</v>
      </c>
      <c r="H541" s="140">
        <v>4437.6499999999996</v>
      </c>
      <c r="I541" s="141" t="s">
        <v>18</v>
      </c>
      <c r="J541" s="141" t="s">
        <v>17</v>
      </c>
      <c r="K541" s="142" t="s">
        <v>159</v>
      </c>
      <c r="L541" s="143" t="s">
        <v>160</v>
      </c>
      <c r="M541" s="144"/>
      <c r="O541" s="145"/>
      <c r="P541" s="132"/>
    </row>
    <row r="542" spans="1:16">
      <c r="A542" s="133" t="s">
        <v>665</v>
      </c>
      <c r="B542" s="134" t="s">
        <v>1737</v>
      </c>
      <c r="C542" s="135">
        <v>5.63</v>
      </c>
      <c r="D542" s="136">
        <v>0.79284529000000004</v>
      </c>
      <c r="E542" s="137">
        <v>1.1838438610328466</v>
      </c>
      <c r="F542" s="138">
        <v>1</v>
      </c>
      <c r="G542" s="139">
        <v>1.1838</v>
      </c>
      <c r="H542" s="140">
        <v>6422.1149999999998</v>
      </c>
      <c r="I542" s="141" t="s">
        <v>18</v>
      </c>
      <c r="J542" s="141" t="s">
        <v>17</v>
      </c>
      <c r="K542" s="142" t="s">
        <v>159</v>
      </c>
      <c r="L542" s="143" t="s">
        <v>160</v>
      </c>
      <c r="M542" s="144"/>
      <c r="O542" s="145"/>
      <c r="P542" s="132"/>
    </row>
    <row r="543" spans="1:16">
      <c r="A543" s="146" t="s">
        <v>666</v>
      </c>
      <c r="B543" s="147" t="s">
        <v>1737</v>
      </c>
      <c r="C543" s="148">
        <v>10.24</v>
      </c>
      <c r="D543" s="149">
        <v>1.4156840310000001</v>
      </c>
      <c r="E543" s="150">
        <v>2.1138409603992026</v>
      </c>
      <c r="F543" s="151">
        <v>1</v>
      </c>
      <c r="G543" s="150">
        <v>2.1137999999999999</v>
      </c>
      <c r="H543" s="152">
        <v>11467.365</v>
      </c>
      <c r="I543" s="153" t="s">
        <v>18</v>
      </c>
      <c r="J543" s="153" t="s">
        <v>17</v>
      </c>
      <c r="K543" s="154" t="s">
        <v>159</v>
      </c>
      <c r="L543" s="155" t="s">
        <v>160</v>
      </c>
      <c r="M543" s="144"/>
      <c r="O543" s="145"/>
      <c r="P543" s="132"/>
    </row>
    <row r="544" spans="1:16">
      <c r="A544" s="156" t="s">
        <v>667</v>
      </c>
      <c r="B544" s="157" t="s">
        <v>1738</v>
      </c>
      <c r="C544" s="158">
        <v>5.22</v>
      </c>
      <c r="D544" s="159">
        <v>1.4648206749999999</v>
      </c>
      <c r="E544" s="160">
        <v>2.1872097690240935</v>
      </c>
      <c r="F544" s="161">
        <v>1</v>
      </c>
      <c r="G544" s="139">
        <v>2.1871999999999998</v>
      </c>
      <c r="H544" s="140">
        <v>11865.56</v>
      </c>
      <c r="I544" s="162" t="s">
        <v>18</v>
      </c>
      <c r="J544" s="162" t="s">
        <v>17</v>
      </c>
      <c r="K544" s="163" t="s">
        <v>159</v>
      </c>
      <c r="L544" s="164" t="s">
        <v>160</v>
      </c>
      <c r="M544" s="144"/>
      <c r="O544" s="145"/>
      <c r="P544" s="132"/>
    </row>
    <row r="545" spans="1:16">
      <c r="A545" s="133" t="s">
        <v>668</v>
      </c>
      <c r="B545" s="134" t="s">
        <v>1738</v>
      </c>
      <c r="C545" s="135">
        <v>7.02</v>
      </c>
      <c r="D545" s="136">
        <v>1.8775971140000001</v>
      </c>
      <c r="E545" s="137">
        <v>2.8035505097115352</v>
      </c>
      <c r="F545" s="138">
        <v>1</v>
      </c>
      <c r="G545" s="139">
        <v>2.8035999999999999</v>
      </c>
      <c r="H545" s="140">
        <v>15209.529999999999</v>
      </c>
      <c r="I545" s="141" t="s">
        <v>18</v>
      </c>
      <c r="J545" s="141" t="s">
        <v>17</v>
      </c>
      <c r="K545" s="142" t="s">
        <v>159</v>
      </c>
      <c r="L545" s="143" t="s">
        <v>160</v>
      </c>
      <c r="M545" s="144"/>
      <c r="O545" s="145"/>
      <c r="P545" s="132"/>
    </row>
    <row r="546" spans="1:16">
      <c r="A546" s="133" t="s">
        <v>669</v>
      </c>
      <c r="B546" s="134" t="s">
        <v>1738</v>
      </c>
      <c r="C546" s="135">
        <v>11.24</v>
      </c>
      <c r="D546" s="136">
        <v>2.6937461040000001</v>
      </c>
      <c r="E546" s="137">
        <v>4.0221904936857831</v>
      </c>
      <c r="F546" s="138">
        <v>1</v>
      </c>
      <c r="G546" s="139">
        <v>4.0221999999999998</v>
      </c>
      <c r="H546" s="140">
        <v>21820.434999999998</v>
      </c>
      <c r="I546" s="141" t="s">
        <v>18</v>
      </c>
      <c r="J546" s="141" t="s">
        <v>17</v>
      </c>
      <c r="K546" s="142" t="s">
        <v>159</v>
      </c>
      <c r="L546" s="143" t="s">
        <v>160</v>
      </c>
      <c r="M546" s="144"/>
      <c r="O546" s="145"/>
      <c r="P546" s="132"/>
    </row>
    <row r="547" spans="1:16">
      <c r="A547" s="146" t="s">
        <v>670</v>
      </c>
      <c r="B547" s="147" t="s">
        <v>1738</v>
      </c>
      <c r="C547" s="148">
        <v>20.57</v>
      </c>
      <c r="D547" s="149">
        <v>4.9047436500000003</v>
      </c>
      <c r="E547" s="150">
        <v>7.3235607668077805</v>
      </c>
      <c r="F547" s="151">
        <v>1</v>
      </c>
      <c r="G547" s="150">
        <v>7.3235999999999999</v>
      </c>
      <c r="H547" s="152">
        <v>39730.53</v>
      </c>
      <c r="I547" s="153" t="s">
        <v>18</v>
      </c>
      <c r="J547" s="153" t="s">
        <v>17</v>
      </c>
      <c r="K547" s="154" t="s">
        <v>159</v>
      </c>
      <c r="L547" s="155" t="s">
        <v>160</v>
      </c>
      <c r="M547" s="144"/>
      <c r="O547" s="145"/>
      <c r="P547" s="132"/>
    </row>
    <row r="548" spans="1:16">
      <c r="A548" s="156" t="s">
        <v>671</v>
      </c>
      <c r="B548" s="157" t="s">
        <v>1739</v>
      </c>
      <c r="C548" s="158">
        <v>4.5199999999999996</v>
      </c>
      <c r="D548" s="159">
        <v>1.1627673709999999</v>
      </c>
      <c r="E548" s="160">
        <v>1.7361962432388951</v>
      </c>
      <c r="F548" s="161">
        <v>1</v>
      </c>
      <c r="G548" s="139">
        <v>1.7362</v>
      </c>
      <c r="H548" s="140">
        <v>9418.8850000000002</v>
      </c>
      <c r="I548" s="162" t="s">
        <v>18</v>
      </c>
      <c r="J548" s="162" t="s">
        <v>17</v>
      </c>
      <c r="K548" s="163" t="s">
        <v>159</v>
      </c>
      <c r="L548" s="164" t="s">
        <v>160</v>
      </c>
      <c r="M548" s="144"/>
      <c r="O548" s="145"/>
      <c r="P548" s="132"/>
    </row>
    <row r="549" spans="1:16">
      <c r="A549" s="133" t="s">
        <v>672</v>
      </c>
      <c r="B549" s="134" t="s">
        <v>1739</v>
      </c>
      <c r="C549" s="135">
        <v>6.91</v>
      </c>
      <c r="D549" s="136">
        <v>1.5778179189999999</v>
      </c>
      <c r="E549" s="137">
        <v>2.355932589617542</v>
      </c>
      <c r="F549" s="138">
        <v>1</v>
      </c>
      <c r="G549" s="139">
        <v>2.3559000000000001</v>
      </c>
      <c r="H549" s="140">
        <v>12780.7575</v>
      </c>
      <c r="I549" s="141" t="s">
        <v>18</v>
      </c>
      <c r="J549" s="141" t="s">
        <v>17</v>
      </c>
      <c r="K549" s="142" t="s">
        <v>159</v>
      </c>
      <c r="L549" s="143" t="s">
        <v>160</v>
      </c>
      <c r="M549" s="144"/>
      <c r="O549" s="145"/>
      <c r="P549" s="132"/>
    </row>
    <row r="550" spans="1:16">
      <c r="A550" s="133" t="s">
        <v>673</v>
      </c>
      <c r="B550" s="134" t="s">
        <v>1739</v>
      </c>
      <c r="C550" s="135">
        <v>11.56</v>
      </c>
      <c r="D550" s="136">
        <v>2.334628618</v>
      </c>
      <c r="E550" s="137">
        <v>3.485971086756281</v>
      </c>
      <c r="F550" s="138">
        <v>1</v>
      </c>
      <c r="G550" s="139">
        <v>3.4860000000000002</v>
      </c>
      <c r="H550" s="140">
        <v>18911.550000000003</v>
      </c>
      <c r="I550" s="141" t="s">
        <v>18</v>
      </c>
      <c r="J550" s="141" t="s">
        <v>17</v>
      </c>
      <c r="K550" s="142" t="s">
        <v>159</v>
      </c>
      <c r="L550" s="143" t="s">
        <v>160</v>
      </c>
      <c r="M550" s="144"/>
      <c r="O550" s="145"/>
      <c r="P550" s="132"/>
    </row>
    <row r="551" spans="1:16">
      <c r="A551" s="146" t="s">
        <v>674</v>
      </c>
      <c r="B551" s="147" t="s">
        <v>1739</v>
      </c>
      <c r="C551" s="148">
        <v>18.93</v>
      </c>
      <c r="D551" s="149">
        <v>3.9253001850000002</v>
      </c>
      <c r="E551" s="150">
        <v>5.8610962130119324</v>
      </c>
      <c r="F551" s="151">
        <v>1</v>
      </c>
      <c r="G551" s="150">
        <v>5.8611000000000004</v>
      </c>
      <c r="H551" s="152">
        <v>31796.467500000002</v>
      </c>
      <c r="I551" s="153" t="s">
        <v>18</v>
      </c>
      <c r="J551" s="153" t="s">
        <v>17</v>
      </c>
      <c r="K551" s="154" t="s">
        <v>159</v>
      </c>
      <c r="L551" s="155" t="s">
        <v>160</v>
      </c>
      <c r="M551" s="144"/>
      <c r="O551" s="145"/>
      <c r="P551" s="132"/>
    </row>
    <row r="552" spans="1:16">
      <c r="A552" s="156" t="s">
        <v>675</v>
      </c>
      <c r="B552" s="157" t="s">
        <v>676</v>
      </c>
      <c r="C552" s="158">
        <v>2.85</v>
      </c>
      <c r="D552" s="159">
        <v>0.90622544199999999</v>
      </c>
      <c r="E552" s="160">
        <v>1.3531384240467368</v>
      </c>
      <c r="F552" s="161">
        <v>1</v>
      </c>
      <c r="G552" s="139">
        <v>1.3531</v>
      </c>
      <c r="H552" s="140">
        <v>7340.5675000000001</v>
      </c>
      <c r="I552" s="162" t="s">
        <v>18</v>
      </c>
      <c r="J552" s="162" t="s">
        <v>17</v>
      </c>
      <c r="K552" s="163" t="s">
        <v>159</v>
      </c>
      <c r="L552" s="164" t="s">
        <v>160</v>
      </c>
      <c r="M552" s="144"/>
      <c r="O552" s="145"/>
      <c r="P552" s="132"/>
    </row>
    <row r="553" spans="1:16">
      <c r="A553" s="133" t="s">
        <v>677</v>
      </c>
      <c r="B553" s="134" t="s">
        <v>676</v>
      </c>
      <c r="C553" s="135">
        <v>4.33</v>
      </c>
      <c r="D553" s="136">
        <v>1.1479787969999999</v>
      </c>
      <c r="E553" s="137">
        <v>1.7141145549648436</v>
      </c>
      <c r="F553" s="138">
        <v>1</v>
      </c>
      <c r="G553" s="139">
        <v>1.7141</v>
      </c>
      <c r="H553" s="140">
        <v>9298.9925000000003</v>
      </c>
      <c r="I553" s="141" t="s">
        <v>18</v>
      </c>
      <c r="J553" s="141" t="s">
        <v>17</v>
      </c>
      <c r="K553" s="142" t="s">
        <v>159</v>
      </c>
      <c r="L553" s="143" t="s">
        <v>160</v>
      </c>
      <c r="M553" s="144"/>
      <c r="O553" s="145"/>
      <c r="P553" s="132"/>
    </row>
    <row r="554" spans="1:16">
      <c r="A554" s="133" t="s">
        <v>678</v>
      </c>
      <c r="B554" s="134" t="s">
        <v>676</v>
      </c>
      <c r="C554" s="135">
        <v>6.81</v>
      </c>
      <c r="D554" s="136">
        <v>1.485115918</v>
      </c>
      <c r="E554" s="137">
        <v>2.2175137881521128</v>
      </c>
      <c r="F554" s="138">
        <v>1</v>
      </c>
      <c r="G554" s="139">
        <v>2.2174999999999998</v>
      </c>
      <c r="H554" s="140">
        <v>12029.937499999998</v>
      </c>
      <c r="I554" s="141" t="s">
        <v>18</v>
      </c>
      <c r="J554" s="141" t="s">
        <v>17</v>
      </c>
      <c r="K554" s="142" t="s">
        <v>159</v>
      </c>
      <c r="L554" s="143" t="s">
        <v>160</v>
      </c>
      <c r="M554" s="144"/>
      <c r="O554" s="145"/>
      <c r="P554" s="132"/>
    </row>
    <row r="555" spans="1:16">
      <c r="A555" s="146" t="s">
        <v>679</v>
      </c>
      <c r="B555" s="147" t="s">
        <v>676</v>
      </c>
      <c r="C555" s="148">
        <v>12.49</v>
      </c>
      <c r="D555" s="149">
        <v>2.6299973240000001</v>
      </c>
      <c r="E555" s="150">
        <v>3.9270034467256711</v>
      </c>
      <c r="F555" s="151">
        <v>1</v>
      </c>
      <c r="G555" s="150">
        <v>3.927</v>
      </c>
      <c r="H555" s="152">
        <v>21303.974999999999</v>
      </c>
      <c r="I555" s="153" t="s">
        <v>18</v>
      </c>
      <c r="J555" s="153" t="s">
        <v>17</v>
      </c>
      <c r="K555" s="154" t="s">
        <v>159</v>
      </c>
      <c r="L555" s="155" t="s">
        <v>160</v>
      </c>
      <c r="M555" s="144"/>
      <c r="O555" s="145"/>
      <c r="P555" s="132"/>
    </row>
    <row r="556" spans="1:16">
      <c r="A556" s="156" t="s">
        <v>680</v>
      </c>
      <c r="B556" s="157" t="s">
        <v>1740</v>
      </c>
      <c r="C556" s="158">
        <v>4.4400000000000004</v>
      </c>
      <c r="D556" s="159">
        <v>1.1052071999999999</v>
      </c>
      <c r="E556" s="160">
        <v>1.6502497717925542</v>
      </c>
      <c r="F556" s="161">
        <v>1</v>
      </c>
      <c r="G556" s="139">
        <v>1.6501999999999999</v>
      </c>
      <c r="H556" s="140">
        <v>8952.3349999999991</v>
      </c>
      <c r="I556" s="162" t="s">
        <v>18</v>
      </c>
      <c r="J556" s="162" t="s">
        <v>17</v>
      </c>
      <c r="K556" s="163" t="s">
        <v>159</v>
      </c>
      <c r="L556" s="164" t="s">
        <v>160</v>
      </c>
      <c r="M556" s="144"/>
      <c r="O556" s="145"/>
      <c r="P556" s="132"/>
    </row>
    <row r="557" spans="1:16">
      <c r="A557" s="133" t="s">
        <v>681</v>
      </c>
      <c r="B557" s="134" t="s">
        <v>1740</v>
      </c>
      <c r="C557" s="135">
        <v>5.49</v>
      </c>
      <c r="D557" s="136">
        <v>1.177193044</v>
      </c>
      <c r="E557" s="137">
        <v>1.7577360627190832</v>
      </c>
      <c r="F557" s="138">
        <v>1</v>
      </c>
      <c r="G557" s="139">
        <v>1.7577</v>
      </c>
      <c r="H557" s="140">
        <v>9535.5225000000009</v>
      </c>
      <c r="I557" s="141" t="s">
        <v>18</v>
      </c>
      <c r="J557" s="141" t="s">
        <v>17</v>
      </c>
      <c r="K557" s="142" t="s">
        <v>159</v>
      </c>
      <c r="L557" s="143" t="s">
        <v>160</v>
      </c>
      <c r="M557" s="144"/>
      <c r="O557" s="145"/>
      <c r="P557" s="132"/>
    </row>
    <row r="558" spans="1:16">
      <c r="A558" s="133" t="s">
        <v>682</v>
      </c>
      <c r="B558" s="134" t="s">
        <v>1740</v>
      </c>
      <c r="C558" s="135">
        <v>10.14</v>
      </c>
      <c r="D558" s="136">
        <v>1.782047223</v>
      </c>
      <c r="E558" s="137">
        <v>2.6608793564494557</v>
      </c>
      <c r="F558" s="138">
        <v>1</v>
      </c>
      <c r="G558" s="139">
        <v>2.6608999999999998</v>
      </c>
      <c r="H558" s="140">
        <v>14435.3825</v>
      </c>
      <c r="I558" s="141" t="s">
        <v>18</v>
      </c>
      <c r="J558" s="141" t="s">
        <v>17</v>
      </c>
      <c r="K558" s="142" t="s">
        <v>159</v>
      </c>
      <c r="L558" s="143" t="s">
        <v>160</v>
      </c>
      <c r="M558" s="144"/>
      <c r="O558" s="145"/>
      <c r="P558" s="132"/>
    </row>
    <row r="559" spans="1:16">
      <c r="A559" s="146" t="s">
        <v>683</v>
      </c>
      <c r="B559" s="147" t="s">
        <v>1740</v>
      </c>
      <c r="C559" s="148">
        <v>20.58</v>
      </c>
      <c r="D559" s="149">
        <v>3.8576293179999999</v>
      </c>
      <c r="E559" s="150">
        <v>5.7600528676340206</v>
      </c>
      <c r="F559" s="151">
        <v>1</v>
      </c>
      <c r="G559" s="150">
        <v>5.7601000000000004</v>
      </c>
      <c r="H559" s="152">
        <v>31248.542500000003</v>
      </c>
      <c r="I559" s="153" t="s">
        <v>18</v>
      </c>
      <c r="J559" s="153" t="s">
        <v>17</v>
      </c>
      <c r="K559" s="154" t="s">
        <v>159</v>
      </c>
      <c r="L559" s="155" t="s">
        <v>160</v>
      </c>
      <c r="M559" s="144"/>
      <c r="O559" s="145"/>
      <c r="P559" s="132"/>
    </row>
    <row r="560" spans="1:16">
      <c r="A560" s="156" t="s">
        <v>684</v>
      </c>
      <c r="B560" s="157" t="s">
        <v>1741</v>
      </c>
      <c r="C560" s="158">
        <v>2.85</v>
      </c>
      <c r="D560" s="159">
        <v>0.38940818300000002</v>
      </c>
      <c r="E560" s="160">
        <v>0.5814482253914951</v>
      </c>
      <c r="F560" s="161">
        <v>1</v>
      </c>
      <c r="G560" s="139">
        <v>0.58140000000000003</v>
      </c>
      <c r="H560" s="140">
        <v>3154.0950000000003</v>
      </c>
      <c r="I560" s="162" t="s">
        <v>18</v>
      </c>
      <c r="J560" s="162" t="s">
        <v>17</v>
      </c>
      <c r="K560" s="163" t="s">
        <v>159</v>
      </c>
      <c r="L560" s="164" t="s">
        <v>160</v>
      </c>
      <c r="M560" s="144"/>
      <c r="O560" s="145"/>
      <c r="P560" s="132"/>
    </row>
    <row r="561" spans="1:16">
      <c r="A561" s="133" t="s">
        <v>685</v>
      </c>
      <c r="B561" s="134" t="s">
        <v>1741</v>
      </c>
      <c r="C561" s="135">
        <v>3.68</v>
      </c>
      <c r="D561" s="136">
        <v>0.50343172800000002</v>
      </c>
      <c r="E561" s="137">
        <v>0.75170347627587952</v>
      </c>
      <c r="F561" s="138">
        <v>1</v>
      </c>
      <c r="G561" s="139">
        <v>0.75170000000000003</v>
      </c>
      <c r="H561" s="140">
        <v>4077.9725000000003</v>
      </c>
      <c r="I561" s="141" t="s">
        <v>18</v>
      </c>
      <c r="J561" s="141" t="s">
        <v>17</v>
      </c>
      <c r="K561" s="142" t="s">
        <v>159</v>
      </c>
      <c r="L561" s="143" t="s">
        <v>160</v>
      </c>
      <c r="M561" s="144"/>
      <c r="O561" s="145"/>
      <c r="P561" s="132"/>
    </row>
    <row r="562" spans="1:16">
      <c r="A562" s="133" t="s">
        <v>686</v>
      </c>
      <c r="B562" s="134" t="s">
        <v>1741</v>
      </c>
      <c r="C562" s="135">
        <v>5.61</v>
      </c>
      <c r="D562" s="136">
        <v>0.74488370699999995</v>
      </c>
      <c r="E562" s="137">
        <v>1.1122296049905771</v>
      </c>
      <c r="F562" s="138">
        <v>1</v>
      </c>
      <c r="G562" s="139">
        <v>1.1122000000000001</v>
      </c>
      <c r="H562" s="140">
        <v>6033.6850000000004</v>
      </c>
      <c r="I562" s="141" t="s">
        <v>18</v>
      </c>
      <c r="J562" s="141" t="s">
        <v>17</v>
      </c>
      <c r="K562" s="142" t="s">
        <v>159</v>
      </c>
      <c r="L562" s="143" t="s">
        <v>160</v>
      </c>
      <c r="M562" s="144"/>
      <c r="O562" s="145"/>
      <c r="P562" s="132"/>
    </row>
    <row r="563" spans="1:16">
      <c r="A563" s="146" t="s">
        <v>687</v>
      </c>
      <c r="B563" s="147" t="s">
        <v>1741</v>
      </c>
      <c r="C563" s="148">
        <v>10.119999999999999</v>
      </c>
      <c r="D563" s="149">
        <v>1.5517181929999999</v>
      </c>
      <c r="E563" s="150">
        <v>2.3169615560635188</v>
      </c>
      <c r="F563" s="151">
        <v>1</v>
      </c>
      <c r="G563" s="150">
        <v>2.3170000000000002</v>
      </c>
      <c r="H563" s="152">
        <v>12569.725</v>
      </c>
      <c r="I563" s="153" t="s">
        <v>18</v>
      </c>
      <c r="J563" s="153" t="s">
        <v>17</v>
      </c>
      <c r="K563" s="154" t="s">
        <v>159</v>
      </c>
      <c r="L563" s="155" t="s">
        <v>160</v>
      </c>
      <c r="M563" s="144"/>
      <c r="O563" s="145"/>
      <c r="P563" s="132"/>
    </row>
    <row r="564" spans="1:16">
      <c r="A564" s="156" t="s">
        <v>688</v>
      </c>
      <c r="B564" s="157" t="s">
        <v>1742</v>
      </c>
      <c r="C564" s="158">
        <v>2.81</v>
      </c>
      <c r="D564" s="159">
        <v>0.42810911600000001</v>
      </c>
      <c r="E564" s="160">
        <v>0.63923486110234551</v>
      </c>
      <c r="F564" s="161">
        <v>1</v>
      </c>
      <c r="G564" s="139">
        <v>0.63919999999999999</v>
      </c>
      <c r="H564" s="140">
        <v>3467.66</v>
      </c>
      <c r="I564" s="162" t="s">
        <v>18</v>
      </c>
      <c r="J564" s="162" t="s">
        <v>17</v>
      </c>
      <c r="K564" s="163" t="s">
        <v>159</v>
      </c>
      <c r="L564" s="164" t="s">
        <v>160</v>
      </c>
      <c r="M564" s="144"/>
      <c r="O564" s="145"/>
      <c r="P564" s="132"/>
    </row>
    <row r="565" spans="1:16">
      <c r="A565" s="133" t="s">
        <v>689</v>
      </c>
      <c r="B565" s="134" t="s">
        <v>1742</v>
      </c>
      <c r="C565" s="135">
        <v>3.71</v>
      </c>
      <c r="D565" s="136">
        <v>0.53233772400000001</v>
      </c>
      <c r="E565" s="137">
        <v>0.79486471636048672</v>
      </c>
      <c r="F565" s="138">
        <v>1</v>
      </c>
      <c r="G565" s="139">
        <v>0.79490000000000005</v>
      </c>
      <c r="H565" s="140">
        <v>4312.3325000000004</v>
      </c>
      <c r="I565" s="141" t="s">
        <v>18</v>
      </c>
      <c r="J565" s="141" t="s">
        <v>17</v>
      </c>
      <c r="K565" s="142" t="s">
        <v>159</v>
      </c>
      <c r="L565" s="143" t="s">
        <v>160</v>
      </c>
      <c r="M565" s="144"/>
      <c r="O565" s="145"/>
      <c r="P565" s="132"/>
    </row>
    <row r="566" spans="1:16">
      <c r="A566" s="133" t="s">
        <v>690</v>
      </c>
      <c r="B566" s="134" t="s">
        <v>1742</v>
      </c>
      <c r="C566" s="135">
        <v>5.73</v>
      </c>
      <c r="D566" s="136">
        <v>0.78552171900000001</v>
      </c>
      <c r="E566" s="137">
        <v>1.1729086071081014</v>
      </c>
      <c r="F566" s="138">
        <v>1</v>
      </c>
      <c r="G566" s="139">
        <v>1.1729000000000001</v>
      </c>
      <c r="H566" s="140">
        <v>6362.9825000000001</v>
      </c>
      <c r="I566" s="141" t="s">
        <v>18</v>
      </c>
      <c r="J566" s="141" t="s">
        <v>17</v>
      </c>
      <c r="K566" s="142" t="s">
        <v>159</v>
      </c>
      <c r="L566" s="143" t="s">
        <v>160</v>
      </c>
      <c r="M566" s="144"/>
      <c r="O566" s="145"/>
      <c r="P566" s="132"/>
    </row>
    <row r="567" spans="1:16">
      <c r="A567" s="146" t="s">
        <v>691</v>
      </c>
      <c r="B567" s="147" t="s">
        <v>1742</v>
      </c>
      <c r="C567" s="148">
        <v>10.52</v>
      </c>
      <c r="D567" s="149">
        <v>1.595365444</v>
      </c>
      <c r="E567" s="150">
        <v>2.3821338296445473</v>
      </c>
      <c r="F567" s="151">
        <v>1</v>
      </c>
      <c r="G567" s="150">
        <v>2.3820999999999999</v>
      </c>
      <c r="H567" s="152">
        <v>12922.8925</v>
      </c>
      <c r="I567" s="153" t="s">
        <v>18</v>
      </c>
      <c r="J567" s="153" t="s">
        <v>17</v>
      </c>
      <c r="K567" s="154" t="s">
        <v>159</v>
      </c>
      <c r="L567" s="155" t="s">
        <v>160</v>
      </c>
      <c r="M567" s="144"/>
      <c r="O567" s="145"/>
      <c r="P567" s="132"/>
    </row>
    <row r="568" spans="1:16">
      <c r="A568" s="156" t="s">
        <v>692</v>
      </c>
      <c r="B568" s="157" t="s">
        <v>1743</v>
      </c>
      <c r="C568" s="158">
        <v>3.07</v>
      </c>
      <c r="D568" s="159">
        <v>0.55430668000000005</v>
      </c>
      <c r="E568" s="160">
        <v>0.82766785465484527</v>
      </c>
      <c r="F568" s="161">
        <v>1</v>
      </c>
      <c r="G568" s="139">
        <v>0.82769999999999999</v>
      </c>
      <c r="H568" s="140">
        <v>4490.2725</v>
      </c>
      <c r="I568" s="162" t="s">
        <v>18</v>
      </c>
      <c r="J568" s="162" t="s">
        <v>17</v>
      </c>
      <c r="K568" s="163" t="s">
        <v>159</v>
      </c>
      <c r="L568" s="164" t="s">
        <v>160</v>
      </c>
      <c r="M568" s="144"/>
      <c r="O568" s="145"/>
      <c r="P568" s="132"/>
    </row>
    <row r="569" spans="1:16">
      <c r="A569" s="133" t="s">
        <v>693</v>
      </c>
      <c r="B569" s="134" t="s">
        <v>1743</v>
      </c>
      <c r="C569" s="135">
        <v>4.2699999999999996</v>
      </c>
      <c r="D569" s="136">
        <v>0.67227541999999996</v>
      </c>
      <c r="E569" s="137">
        <v>1.0038139078688082</v>
      </c>
      <c r="F569" s="138">
        <v>1</v>
      </c>
      <c r="G569" s="139">
        <v>1.0038</v>
      </c>
      <c r="H569" s="140">
        <v>5445.6149999999998</v>
      </c>
      <c r="I569" s="141" t="s">
        <v>18</v>
      </c>
      <c r="J569" s="141" t="s">
        <v>17</v>
      </c>
      <c r="K569" s="142" t="s">
        <v>159</v>
      </c>
      <c r="L569" s="143" t="s">
        <v>160</v>
      </c>
      <c r="M569" s="144"/>
      <c r="O569" s="145"/>
      <c r="P569" s="132"/>
    </row>
    <row r="570" spans="1:16">
      <c r="A570" s="133" t="s">
        <v>694</v>
      </c>
      <c r="B570" s="134" t="s">
        <v>1743</v>
      </c>
      <c r="C570" s="135">
        <v>5.98</v>
      </c>
      <c r="D570" s="136">
        <v>0.87252220800000002</v>
      </c>
      <c r="E570" s="137">
        <v>1.3028141461944289</v>
      </c>
      <c r="F570" s="138">
        <v>1</v>
      </c>
      <c r="G570" s="139">
        <v>1.3028</v>
      </c>
      <c r="H570" s="140">
        <v>7067.69</v>
      </c>
      <c r="I570" s="141" t="s">
        <v>18</v>
      </c>
      <c r="J570" s="141" t="s">
        <v>17</v>
      </c>
      <c r="K570" s="142" t="s">
        <v>159</v>
      </c>
      <c r="L570" s="143" t="s">
        <v>160</v>
      </c>
      <c r="M570" s="144"/>
      <c r="O570" s="145"/>
      <c r="P570" s="132"/>
    </row>
    <row r="571" spans="1:16">
      <c r="A571" s="146" t="s">
        <v>695</v>
      </c>
      <c r="B571" s="147" t="s">
        <v>1743</v>
      </c>
      <c r="C571" s="148">
        <v>9.39</v>
      </c>
      <c r="D571" s="149">
        <v>1.329686006</v>
      </c>
      <c r="E571" s="150">
        <v>1.9854322591793221</v>
      </c>
      <c r="F571" s="151">
        <v>1</v>
      </c>
      <c r="G571" s="150">
        <v>1.9854000000000001</v>
      </c>
      <c r="H571" s="152">
        <v>10770.795</v>
      </c>
      <c r="I571" s="153" t="s">
        <v>18</v>
      </c>
      <c r="J571" s="153" t="s">
        <v>17</v>
      </c>
      <c r="K571" s="154" t="s">
        <v>159</v>
      </c>
      <c r="L571" s="155" t="s">
        <v>160</v>
      </c>
      <c r="M571" s="144"/>
      <c r="O571" s="145"/>
      <c r="P571" s="132"/>
    </row>
    <row r="572" spans="1:16">
      <c r="A572" s="156" t="s">
        <v>696</v>
      </c>
      <c r="B572" s="157" t="s">
        <v>1744</v>
      </c>
      <c r="C572" s="158">
        <v>3</v>
      </c>
      <c r="D572" s="159">
        <v>0.43364581499999999</v>
      </c>
      <c r="E572" s="160">
        <v>0.6475020315127753</v>
      </c>
      <c r="F572" s="161">
        <v>1</v>
      </c>
      <c r="G572" s="139">
        <v>0.64749999999999996</v>
      </c>
      <c r="H572" s="140">
        <v>3512.6875</v>
      </c>
      <c r="I572" s="162" t="s">
        <v>18</v>
      </c>
      <c r="J572" s="162" t="s">
        <v>17</v>
      </c>
      <c r="K572" s="163" t="s">
        <v>159</v>
      </c>
      <c r="L572" s="164" t="s">
        <v>160</v>
      </c>
      <c r="M572" s="144"/>
      <c r="O572" s="145"/>
      <c r="P572" s="132"/>
    </row>
    <row r="573" spans="1:16">
      <c r="A573" s="133" t="s">
        <v>697</v>
      </c>
      <c r="B573" s="134" t="s">
        <v>1744</v>
      </c>
      <c r="C573" s="135">
        <v>3.94</v>
      </c>
      <c r="D573" s="136">
        <v>0.55721887000000003</v>
      </c>
      <c r="E573" s="137">
        <v>0.83201621655740665</v>
      </c>
      <c r="F573" s="138">
        <v>1</v>
      </c>
      <c r="G573" s="139">
        <v>0.83199999999999996</v>
      </c>
      <c r="H573" s="140">
        <v>4513.5999999999995</v>
      </c>
      <c r="I573" s="141" t="s">
        <v>18</v>
      </c>
      <c r="J573" s="141" t="s">
        <v>17</v>
      </c>
      <c r="K573" s="142" t="s">
        <v>159</v>
      </c>
      <c r="L573" s="143" t="s">
        <v>160</v>
      </c>
      <c r="M573" s="144"/>
      <c r="O573" s="145"/>
      <c r="P573" s="132"/>
    </row>
    <row r="574" spans="1:16">
      <c r="A574" s="133" t="s">
        <v>698</v>
      </c>
      <c r="B574" s="134" t="s">
        <v>1744</v>
      </c>
      <c r="C574" s="135">
        <v>6.29</v>
      </c>
      <c r="D574" s="136">
        <v>0.85120935399999997</v>
      </c>
      <c r="E574" s="137">
        <v>1.2709906723247799</v>
      </c>
      <c r="F574" s="138">
        <v>1</v>
      </c>
      <c r="G574" s="139">
        <v>1.2709999999999999</v>
      </c>
      <c r="H574" s="140">
        <v>6895.1749999999993</v>
      </c>
      <c r="I574" s="141" t="s">
        <v>18</v>
      </c>
      <c r="J574" s="141" t="s">
        <v>17</v>
      </c>
      <c r="K574" s="142" t="s">
        <v>159</v>
      </c>
      <c r="L574" s="143" t="s">
        <v>160</v>
      </c>
      <c r="M574" s="144"/>
      <c r="O574" s="145"/>
      <c r="P574" s="132"/>
    </row>
    <row r="575" spans="1:16">
      <c r="A575" s="146" t="s">
        <v>699</v>
      </c>
      <c r="B575" s="147" t="s">
        <v>1744</v>
      </c>
      <c r="C575" s="148">
        <v>12.18</v>
      </c>
      <c r="D575" s="149">
        <v>1.883012388</v>
      </c>
      <c r="E575" s="150">
        <v>2.811636373323982</v>
      </c>
      <c r="F575" s="151">
        <v>1</v>
      </c>
      <c r="G575" s="150">
        <v>2.8115999999999999</v>
      </c>
      <c r="H575" s="152">
        <v>15252.929999999998</v>
      </c>
      <c r="I575" s="153" t="s">
        <v>18</v>
      </c>
      <c r="J575" s="153" t="s">
        <v>17</v>
      </c>
      <c r="K575" s="154" t="s">
        <v>159</v>
      </c>
      <c r="L575" s="155" t="s">
        <v>160</v>
      </c>
      <c r="M575" s="144"/>
      <c r="O575" s="145"/>
      <c r="P575" s="132"/>
    </row>
    <row r="576" spans="1:16">
      <c r="A576" s="156" t="s">
        <v>700</v>
      </c>
      <c r="B576" s="157" t="s">
        <v>1745</v>
      </c>
      <c r="C576" s="158">
        <v>2.72</v>
      </c>
      <c r="D576" s="159">
        <v>0.42655363200000002</v>
      </c>
      <c r="E576" s="160">
        <v>0.63691227659870941</v>
      </c>
      <c r="F576" s="161">
        <v>1</v>
      </c>
      <c r="G576" s="139">
        <v>0.63690000000000002</v>
      </c>
      <c r="H576" s="140">
        <v>3455.1824999999999</v>
      </c>
      <c r="I576" s="162" t="s">
        <v>18</v>
      </c>
      <c r="J576" s="162" t="s">
        <v>17</v>
      </c>
      <c r="K576" s="163" t="s">
        <v>159</v>
      </c>
      <c r="L576" s="164" t="s">
        <v>160</v>
      </c>
      <c r="M576" s="144"/>
      <c r="O576" s="145"/>
      <c r="P576" s="132"/>
    </row>
    <row r="577" spans="1:16">
      <c r="A577" s="133" t="s">
        <v>701</v>
      </c>
      <c r="B577" s="134" t="s">
        <v>1745</v>
      </c>
      <c r="C577" s="135">
        <v>3.48</v>
      </c>
      <c r="D577" s="136">
        <v>0.53260928600000002</v>
      </c>
      <c r="E577" s="137">
        <v>0.79527020152971795</v>
      </c>
      <c r="F577" s="138">
        <v>1</v>
      </c>
      <c r="G577" s="139">
        <v>0.79530000000000001</v>
      </c>
      <c r="H577" s="140">
        <v>4314.5024999999996</v>
      </c>
      <c r="I577" s="141" t="s">
        <v>18</v>
      </c>
      <c r="J577" s="141" t="s">
        <v>17</v>
      </c>
      <c r="K577" s="142" t="s">
        <v>159</v>
      </c>
      <c r="L577" s="143" t="s">
        <v>160</v>
      </c>
      <c r="M577" s="144"/>
      <c r="O577" s="145"/>
      <c r="P577" s="132"/>
    </row>
    <row r="578" spans="1:16">
      <c r="A578" s="133" t="s">
        <v>702</v>
      </c>
      <c r="B578" s="134" t="s">
        <v>1745</v>
      </c>
      <c r="C578" s="135">
        <v>5.34</v>
      </c>
      <c r="D578" s="136">
        <v>0.75149015399999997</v>
      </c>
      <c r="E578" s="137">
        <v>1.1220940789589964</v>
      </c>
      <c r="F578" s="138">
        <v>1</v>
      </c>
      <c r="G578" s="139">
        <v>1.1221000000000001</v>
      </c>
      <c r="H578" s="140">
        <v>6087.3925000000008</v>
      </c>
      <c r="I578" s="141" t="s">
        <v>18</v>
      </c>
      <c r="J578" s="141" t="s">
        <v>17</v>
      </c>
      <c r="K578" s="142" t="s">
        <v>159</v>
      </c>
      <c r="L578" s="143" t="s">
        <v>160</v>
      </c>
      <c r="M578" s="144"/>
      <c r="O578" s="145"/>
      <c r="P578" s="132"/>
    </row>
    <row r="579" spans="1:16">
      <c r="A579" s="146" t="s">
        <v>703</v>
      </c>
      <c r="B579" s="147" t="s">
        <v>1745</v>
      </c>
      <c r="C579" s="148">
        <v>9.6999999999999993</v>
      </c>
      <c r="D579" s="149">
        <v>1.399538905</v>
      </c>
      <c r="E579" s="150">
        <v>2.0897337246726688</v>
      </c>
      <c r="F579" s="151">
        <v>1</v>
      </c>
      <c r="G579" s="150">
        <v>2.0897000000000001</v>
      </c>
      <c r="H579" s="152">
        <v>11336.622500000001</v>
      </c>
      <c r="I579" s="153" t="s">
        <v>18</v>
      </c>
      <c r="J579" s="153" t="s">
        <v>17</v>
      </c>
      <c r="K579" s="154" t="s">
        <v>159</v>
      </c>
      <c r="L579" s="155" t="s">
        <v>160</v>
      </c>
      <c r="M579" s="144"/>
      <c r="O579" s="145"/>
      <c r="P579" s="132"/>
    </row>
    <row r="580" spans="1:16">
      <c r="A580" s="156" t="s">
        <v>704</v>
      </c>
      <c r="B580" s="157" t="s">
        <v>1746</v>
      </c>
      <c r="C580" s="158">
        <v>2.69</v>
      </c>
      <c r="D580" s="159">
        <v>0.53903370799999994</v>
      </c>
      <c r="E580" s="160">
        <v>0.80486288328151878</v>
      </c>
      <c r="F580" s="161">
        <v>1</v>
      </c>
      <c r="G580" s="139">
        <v>0.80489999999999995</v>
      </c>
      <c r="H580" s="140">
        <v>4366.5824999999995</v>
      </c>
      <c r="I580" s="162" t="s">
        <v>18</v>
      </c>
      <c r="J580" s="162" t="s">
        <v>17</v>
      </c>
      <c r="K580" s="163" t="s">
        <v>159</v>
      </c>
      <c r="L580" s="164" t="s">
        <v>160</v>
      </c>
      <c r="M580" s="144"/>
      <c r="O580" s="145"/>
      <c r="P580" s="132"/>
    </row>
    <row r="581" spans="1:16">
      <c r="A581" s="133" t="s">
        <v>705</v>
      </c>
      <c r="B581" s="134" t="s">
        <v>1746</v>
      </c>
      <c r="C581" s="135">
        <v>3.72</v>
      </c>
      <c r="D581" s="136">
        <v>0.67387734099999996</v>
      </c>
      <c r="E581" s="137">
        <v>1.0062058301840806</v>
      </c>
      <c r="F581" s="138">
        <v>1</v>
      </c>
      <c r="G581" s="139">
        <v>1.0062</v>
      </c>
      <c r="H581" s="140">
        <v>5458.6350000000002</v>
      </c>
      <c r="I581" s="141" t="s">
        <v>18</v>
      </c>
      <c r="J581" s="141" t="s">
        <v>17</v>
      </c>
      <c r="K581" s="142" t="s">
        <v>159</v>
      </c>
      <c r="L581" s="143" t="s">
        <v>160</v>
      </c>
      <c r="M581" s="144"/>
      <c r="O581" s="145"/>
      <c r="P581" s="132"/>
    </row>
    <row r="582" spans="1:16">
      <c r="A582" s="133" t="s">
        <v>706</v>
      </c>
      <c r="B582" s="134" t="s">
        <v>1746</v>
      </c>
      <c r="C582" s="135">
        <v>5.71</v>
      </c>
      <c r="D582" s="136">
        <v>0.92350674899999996</v>
      </c>
      <c r="E582" s="137">
        <v>1.3789421583447281</v>
      </c>
      <c r="F582" s="138">
        <v>1</v>
      </c>
      <c r="G582" s="139">
        <v>1.3789</v>
      </c>
      <c r="H582" s="140">
        <v>7480.5325000000003</v>
      </c>
      <c r="I582" s="141" t="s">
        <v>18</v>
      </c>
      <c r="J582" s="141" t="s">
        <v>17</v>
      </c>
      <c r="K582" s="142" t="s">
        <v>159</v>
      </c>
      <c r="L582" s="143" t="s">
        <v>160</v>
      </c>
      <c r="M582" s="144"/>
      <c r="O582" s="145"/>
      <c r="P582" s="132"/>
    </row>
    <row r="583" spans="1:16">
      <c r="A583" s="146" t="s">
        <v>707</v>
      </c>
      <c r="B583" s="147" t="s">
        <v>1746</v>
      </c>
      <c r="C583" s="148">
        <v>10.15</v>
      </c>
      <c r="D583" s="149">
        <v>1.615658847</v>
      </c>
      <c r="E583" s="150">
        <v>2.412435101360515</v>
      </c>
      <c r="F583" s="151">
        <v>1</v>
      </c>
      <c r="G583" s="150">
        <v>2.4123999999999999</v>
      </c>
      <c r="H583" s="152">
        <v>13087.269999999999</v>
      </c>
      <c r="I583" s="153" t="s">
        <v>18</v>
      </c>
      <c r="J583" s="153" t="s">
        <v>17</v>
      </c>
      <c r="K583" s="154" t="s">
        <v>159</v>
      </c>
      <c r="L583" s="155" t="s">
        <v>160</v>
      </c>
      <c r="M583" s="144"/>
      <c r="O583" s="145"/>
      <c r="P583" s="132"/>
    </row>
    <row r="584" spans="1:16">
      <c r="A584" s="156" t="s">
        <v>708</v>
      </c>
      <c r="B584" s="157" t="s">
        <v>1747</v>
      </c>
      <c r="C584" s="158">
        <v>3.09</v>
      </c>
      <c r="D584" s="159">
        <v>1.3477719589999999</v>
      </c>
      <c r="E584" s="160">
        <v>2.0124374576714246</v>
      </c>
      <c r="F584" s="161">
        <v>1</v>
      </c>
      <c r="G584" s="139">
        <v>2.0124</v>
      </c>
      <c r="H584" s="140">
        <v>10917.27</v>
      </c>
      <c r="I584" s="162" t="s">
        <v>18</v>
      </c>
      <c r="J584" s="162" t="s">
        <v>17</v>
      </c>
      <c r="K584" s="163" t="s">
        <v>159</v>
      </c>
      <c r="L584" s="164" t="s">
        <v>165</v>
      </c>
      <c r="M584" s="144"/>
      <c r="O584" s="145"/>
      <c r="P584" s="132"/>
    </row>
    <row r="585" spans="1:16">
      <c r="A585" s="133" t="s">
        <v>709</v>
      </c>
      <c r="B585" s="134" t="s">
        <v>1747</v>
      </c>
      <c r="C585" s="135">
        <v>3.25</v>
      </c>
      <c r="D585" s="136">
        <v>1.455257453</v>
      </c>
      <c r="E585" s="137">
        <v>2.1729303606714323</v>
      </c>
      <c r="F585" s="138">
        <v>1</v>
      </c>
      <c r="G585" s="139">
        <v>2.1728999999999998</v>
      </c>
      <c r="H585" s="140">
        <v>11787.982499999998</v>
      </c>
      <c r="I585" s="141" t="s">
        <v>18</v>
      </c>
      <c r="J585" s="141" t="s">
        <v>17</v>
      </c>
      <c r="K585" s="142" t="s">
        <v>159</v>
      </c>
      <c r="L585" s="143" t="s">
        <v>165</v>
      </c>
      <c r="M585" s="144"/>
      <c r="O585" s="145"/>
      <c r="P585" s="132"/>
    </row>
    <row r="586" spans="1:16">
      <c r="A586" s="133" t="s">
        <v>710</v>
      </c>
      <c r="B586" s="134" t="s">
        <v>1747</v>
      </c>
      <c r="C586" s="135">
        <v>5.55</v>
      </c>
      <c r="D586" s="136">
        <v>1.876771153</v>
      </c>
      <c r="E586" s="137">
        <v>2.8023172188392356</v>
      </c>
      <c r="F586" s="138">
        <v>1</v>
      </c>
      <c r="G586" s="139">
        <v>2.8022999999999998</v>
      </c>
      <c r="H586" s="140">
        <v>15202.477499999999</v>
      </c>
      <c r="I586" s="141" t="s">
        <v>18</v>
      </c>
      <c r="J586" s="141" t="s">
        <v>17</v>
      </c>
      <c r="K586" s="142" t="s">
        <v>159</v>
      </c>
      <c r="L586" s="143" t="s">
        <v>165</v>
      </c>
      <c r="M586" s="144"/>
      <c r="O586" s="145"/>
      <c r="P586" s="132"/>
    </row>
    <row r="587" spans="1:16">
      <c r="A587" s="146" t="s">
        <v>711</v>
      </c>
      <c r="B587" s="147" t="s">
        <v>1747</v>
      </c>
      <c r="C587" s="148">
        <v>10.66</v>
      </c>
      <c r="D587" s="149">
        <v>2.675624547</v>
      </c>
      <c r="E587" s="150">
        <v>3.9951321327704941</v>
      </c>
      <c r="F587" s="151">
        <v>1</v>
      </c>
      <c r="G587" s="150">
        <v>3.9950999999999999</v>
      </c>
      <c r="H587" s="152">
        <v>21673.4175</v>
      </c>
      <c r="I587" s="153" t="s">
        <v>18</v>
      </c>
      <c r="J587" s="153" t="s">
        <v>17</v>
      </c>
      <c r="K587" s="154" t="s">
        <v>159</v>
      </c>
      <c r="L587" s="155" t="s">
        <v>165</v>
      </c>
      <c r="M587" s="144"/>
      <c r="O587" s="145"/>
      <c r="P587" s="132"/>
    </row>
    <row r="588" spans="1:16">
      <c r="A588" s="156" t="s">
        <v>712</v>
      </c>
      <c r="B588" s="157" t="s">
        <v>1748</v>
      </c>
      <c r="C588" s="158">
        <v>2.29</v>
      </c>
      <c r="D588" s="159">
        <v>1.308986048</v>
      </c>
      <c r="E588" s="160">
        <v>1.9545239363185811</v>
      </c>
      <c r="F588" s="161">
        <v>1</v>
      </c>
      <c r="G588" s="139">
        <v>1.9544999999999999</v>
      </c>
      <c r="H588" s="140">
        <v>10603.1625</v>
      </c>
      <c r="I588" s="162" t="s">
        <v>18</v>
      </c>
      <c r="J588" s="162" t="s">
        <v>17</v>
      </c>
      <c r="K588" s="163" t="s">
        <v>159</v>
      </c>
      <c r="L588" s="164" t="s">
        <v>165</v>
      </c>
      <c r="M588" s="144"/>
      <c r="O588" s="145"/>
      <c r="P588" s="132"/>
    </row>
    <row r="589" spans="1:16">
      <c r="A589" s="133" t="s">
        <v>713</v>
      </c>
      <c r="B589" s="134" t="s">
        <v>1748</v>
      </c>
      <c r="C589" s="135">
        <v>2.8</v>
      </c>
      <c r="D589" s="136">
        <v>1.4120927569999999</v>
      </c>
      <c r="E589" s="137">
        <v>2.1084786182981512</v>
      </c>
      <c r="F589" s="138">
        <v>1</v>
      </c>
      <c r="G589" s="139">
        <v>2.1084999999999998</v>
      </c>
      <c r="H589" s="140">
        <v>11438.612499999999</v>
      </c>
      <c r="I589" s="141" t="s">
        <v>18</v>
      </c>
      <c r="J589" s="141" t="s">
        <v>17</v>
      </c>
      <c r="K589" s="142" t="s">
        <v>159</v>
      </c>
      <c r="L589" s="143" t="s">
        <v>165</v>
      </c>
      <c r="M589" s="144"/>
      <c r="O589" s="145"/>
      <c r="P589" s="132"/>
    </row>
    <row r="590" spans="1:16">
      <c r="A590" s="133" t="s">
        <v>714</v>
      </c>
      <c r="B590" s="134" t="s">
        <v>1748</v>
      </c>
      <c r="C590" s="135">
        <v>5.21</v>
      </c>
      <c r="D590" s="136">
        <v>1.867784237</v>
      </c>
      <c r="E590" s="137">
        <v>2.7888983268177947</v>
      </c>
      <c r="F590" s="138">
        <v>1</v>
      </c>
      <c r="G590" s="139">
        <v>2.7888999999999999</v>
      </c>
      <c r="H590" s="140">
        <v>15129.782499999999</v>
      </c>
      <c r="I590" s="141" t="s">
        <v>18</v>
      </c>
      <c r="J590" s="141" t="s">
        <v>17</v>
      </c>
      <c r="K590" s="142" t="s">
        <v>159</v>
      </c>
      <c r="L590" s="143" t="s">
        <v>165</v>
      </c>
      <c r="M590" s="144"/>
      <c r="O590" s="145"/>
      <c r="P590" s="132"/>
    </row>
    <row r="591" spans="1:16">
      <c r="A591" s="146" t="s">
        <v>715</v>
      </c>
      <c r="B591" s="147" t="s">
        <v>1748</v>
      </c>
      <c r="C591" s="148">
        <v>9.89</v>
      </c>
      <c r="D591" s="149">
        <v>2.7681599700000001</v>
      </c>
      <c r="E591" s="150">
        <v>4.1333022068421048</v>
      </c>
      <c r="F591" s="151">
        <v>1</v>
      </c>
      <c r="G591" s="150">
        <v>4.1333000000000002</v>
      </c>
      <c r="H591" s="152">
        <v>22423.1525</v>
      </c>
      <c r="I591" s="153" t="s">
        <v>18</v>
      </c>
      <c r="J591" s="153" t="s">
        <v>17</v>
      </c>
      <c r="K591" s="154" t="s">
        <v>159</v>
      </c>
      <c r="L591" s="155" t="s">
        <v>165</v>
      </c>
      <c r="M591" s="144"/>
      <c r="O591" s="145"/>
      <c r="P591" s="132"/>
    </row>
    <row r="592" spans="1:16">
      <c r="A592" s="156" t="s">
        <v>716</v>
      </c>
      <c r="B592" s="157" t="s">
        <v>1749</v>
      </c>
      <c r="C592" s="158">
        <v>4.0599999999999996</v>
      </c>
      <c r="D592" s="159">
        <v>3.7278916350000002</v>
      </c>
      <c r="E592" s="160">
        <v>5.5663339145149635</v>
      </c>
      <c r="F592" s="161">
        <v>1</v>
      </c>
      <c r="G592" s="139">
        <v>5.5663</v>
      </c>
      <c r="H592" s="140">
        <v>30197.177500000002</v>
      </c>
      <c r="I592" s="162" t="s">
        <v>18</v>
      </c>
      <c r="J592" s="162" t="s">
        <v>17</v>
      </c>
      <c r="K592" s="163" t="s">
        <v>159</v>
      </c>
      <c r="L592" s="164" t="s">
        <v>165</v>
      </c>
      <c r="M592" s="144"/>
      <c r="O592" s="145"/>
      <c r="P592" s="132"/>
    </row>
    <row r="593" spans="1:16">
      <c r="A593" s="133" t="s">
        <v>717</v>
      </c>
      <c r="B593" s="134" t="s">
        <v>1749</v>
      </c>
      <c r="C593" s="135">
        <v>5.8</v>
      </c>
      <c r="D593" s="136">
        <v>4.3660679809999996</v>
      </c>
      <c r="E593" s="137">
        <v>6.519232492582411</v>
      </c>
      <c r="F593" s="138">
        <v>1</v>
      </c>
      <c r="G593" s="139">
        <v>6.5191999999999997</v>
      </c>
      <c r="H593" s="140">
        <v>35366.659999999996</v>
      </c>
      <c r="I593" s="141" t="s">
        <v>18</v>
      </c>
      <c r="J593" s="141" t="s">
        <v>17</v>
      </c>
      <c r="K593" s="142" t="s">
        <v>159</v>
      </c>
      <c r="L593" s="143" t="s">
        <v>165</v>
      </c>
      <c r="M593" s="144"/>
      <c r="O593" s="145"/>
      <c r="P593" s="132"/>
    </row>
    <row r="594" spans="1:16">
      <c r="A594" s="133" t="s">
        <v>718</v>
      </c>
      <c r="B594" s="134" t="s">
        <v>1749</v>
      </c>
      <c r="C594" s="135">
        <v>9.0399999999999991</v>
      </c>
      <c r="D594" s="136">
        <v>5.8993538540000001</v>
      </c>
      <c r="E594" s="137">
        <v>8.8086716692462961</v>
      </c>
      <c r="F594" s="138">
        <v>1</v>
      </c>
      <c r="G594" s="139">
        <v>8.8087</v>
      </c>
      <c r="H594" s="140">
        <v>47787.197500000002</v>
      </c>
      <c r="I594" s="141" t="s">
        <v>18</v>
      </c>
      <c r="J594" s="141" t="s">
        <v>17</v>
      </c>
      <c r="K594" s="142" t="s">
        <v>159</v>
      </c>
      <c r="L594" s="143" t="s">
        <v>165</v>
      </c>
      <c r="M594" s="144"/>
      <c r="O594" s="145"/>
      <c r="P594" s="132"/>
    </row>
    <row r="595" spans="1:16">
      <c r="A595" s="146" t="s">
        <v>719</v>
      </c>
      <c r="B595" s="147" t="s">
        <v>1749</v>
      </c>
      <c r="C595" s="148">
        <v>16.05</v>
      </c>
      <c r="D595" s="149">
        <v>7.7040242990000003</v>
      </c>
      <c r="E595" s="150">
        <v>11.503331086975404</v>
      </c>
      <c r="F595" s="151">
        <v>1</v>
      </c>
      <c r="G595" s="150">
        <v>11.503299999999999</v>
      </c>
      <c r="H595" s="152">
        <v>62405.402499999997</v>
      </c>
      <c r="I595" s="153" t="s">
        <v>18</v>
      </c>
      <c r="J595" s="153" t="s">
        <v>17</v>
      </c>
      <c r="K595" s="154" t="s">
        <v>159</v>
      </c>
      <c r="L595" s="155" t="s">
        <v>165</v>
      </c>
      <c r="M595" s="144"/>
      <c r="O595" s="145"/>
      <c r="P595" s="132"/>
    </row>
    <row r="596" spans="1:16">
      <c r="A596" s="156" t="s">
        <v>720</v>
      </c>
      <c r="B596" s="157" t="s">
        <v>1750</v>
      </c>
      <c r="C596" s="158">
        <v>2.84</v>
      </c>
      <c r="D596" s="159">
        <v>2.2721416130000001</v>
      </c>
      <c r="E596" s="160">
        <v>3.3926680701443277</v>
      </c>
      <c r="F596" s="161">
        <v>1</v>
      </c>
      <c r="G596" s="139">
        <v>3.3927</v>
      </c>
      <c r="H596" s="140">
        <v>18405.397499999999</v>
      </c>
      <c r="I596" s="162" t="s">
        <v>18</v>
      </c>
      <c r="J596" s="162" t="s">
        <v>17</v>
      </c>
      <c r="K596" s="163" t="s">
        <v>159</v>
      </c>
      <c r="L596" s="164" t="s">
        <v>165</v>
      </c>
      <c r="M596" s="144"/>
      <c r="O596" s="145"/>
      <c r="P596" s="132"/>
    </row>
    <row r="597" spans="1:16">
      <c r="A597" s="133" t="s">
        <v>721</v>
      </c>
      <c r="B597" s="134" t="s">
        <v>1750</v>
      </c>
      <c r="C597" s="135">
        <v>3.97</v>
      </c>
      <c r="D597" s="136">
        <v>2.668997219</v>
      </c>
      <c r="E597" s="137">
        <v>3.9852364801547728</v>
      </c>
      <c r="F597" s="138">
        <v>1</v>
      </c>
      <c r="G597" s="139">
        <v>3.9851999999999999</v>
      </c>
      <c r="H597" s="140">
        <v>21619.71</v>
      </c>
      <c r="I597" s="141" t="s">
        <v>18</v>
      </c>
      <c r="J597" s="141" t="s">
        <v>17</v>
      </c>
      <c r="K597" s="142" t="s">
        <v>159</v>
      </c>
      <c r="L597" s="143" t="s">
        <v>165</v>
      </c>
      <c r="M597" s="144"/>
      <c r="O597" s="145"/>
      <c r="P597" s="132"/>
    </row>
    <row r="598" spans="1:16">
      <c r="A598" s="133" t="s">
        <v>722</v>
      </c>
      <c r="B598" s="134" t="s">
        <v>1750</v>
      </c>
      <c r="C598" s="135">
        <v>7.41</v>
      </c>
      <c r="D598" s="136">
        <v>3.8167635629999999</v>
      </c>
      <c r="E598" s="137">
        <v>5.6990338090693635</v>
      </c>
      <c r="F598" s="138">
        <v>1</v>
      </c>
      <c r="G598" s="139">
        <v>5.6989999999999998</v>
      </c>
      <c r="H598" s="140">
        <v>30917.075000000001</v>
      </c>
      <c r="I598" s="141" t="s">
        <v>18</v>
      </c>
      <c r="J598" s="141" t="s">
        <v>17</v>
      </c>
      <c r="K598" s="142" t="s">
        <v>159</v>
      </c>
      <c r="L598" s="143" t="s">
        <v>165</v>
      </c>
      <c r="M598" s="144"/>
      <c r="O598" s="145"/>
      <c r="P598" s="132"/>
    </row>
    <row r="599" spans="1:16">
      <c r="A599" s="146" t="s">
        <v>723</v>
      </c>
      <c r="B599" s="147" t="s">
        <v>1750</v>
      </c>
      <c r="C599" s="148">
        <v>14.66</v>
      </c>
      <c r="D599" s="149">
        <v>5.5231195059999996</v>
      </c>
      <c r="E599" s="150">
        <v>8.2468940705050642</v>
      </c>
      <c r="F599" s="151">
        <v>1</v>
      </c>
      <c r="G599" s="150">
        <v>8.2469000000000001</v>
      </c>
      <c r="H599" s="152">
        <v>44739.432500000003</v>
      </c>
      <c r="I599" s="153" t="s">
        <v>18</v>
      </c>
      <c r="J599" s="153" t="s">
        <v>17</v>
      </c>
      <c r="K599" s="154" t="s">
        <v>159</v>
      </c>
      <c r="L599" s="155" t="s">
        <v>165</v>
      </c>
      <c r="M599" s="144"/>
      <c r="O599" s="145"/>
      <c r="P599" s="132"/>
    </row>
    <row r="600" spans="1:16">
      <c r="A600" s="156" t="s">
        <v>724</v>
      </c>
      <c r="B600" s="157" t="s">
        <v>1751</v>
      </c>
      <c r="C600" s="158">
        <v>4.46</v>
      </c>
      <c r="D600" s="159">
        <v>0.80818266800000005</v>
      </c>
      <c r="E600" s="160">
        <v>1.2067450007869092</v>
      </c>
      <c r="F600" s="161">
        <v>1</v>
      </c>
      <c r="G600" s="139">
        <v>1.2067000000000001</v>
      </c>
      <c r="H600" s="140">
        <v>6546.3475000000008</v>
      </c>
      <c r="I600" s="162" t="s">
        <v>18</v>
      </c>
      <c r="J600" s="162" t="s">
        <v>17</v>
      </c>
      <c r="K600" s="163" t="s">
        <v>159</v>
      </c>
      <c r="L600" s="164" t="s">
        <v>165</v>
      </c>
      <c r="M600" s="144"/>
      <c r="O600" s="145"/>
      <c r="P600" s="132"/>
    </row>
    <row r="601" spans="1:16">
      <c r="A601" s="133" t="s">
        <v>725</v>
      </c>
      <c r="B601" s="134" t="s">
        <v>1751</v>
      </c>
      <c r="C601" s="135">
        <v>6.77</v>
      </c>
      <c r="D601" s="136">
        <v>1.0945166260000001</v>
      </c>
      <c r="E601" s="137">
        <v>1.6342870479668035</v>
      </c>
      <c r="F601" s="138">
        <v>1</v>
      </c>
      <c r="G601" s="139">
        <v>1.6343000000000001</v>
      </c>
      <c r="H601" s="140">
        <v>8866.0775000000012</v>
      </c>
      <c r="I601" s="141" t="s">
        <v>18</v>
      </c>
      <c r="J601" s="141" t="s">
        <v>17</v>
      </c>
      <c r="K601" s="142" t="s">
        <v>159</v>
      </c>
      <c r="L601" s="143" t="s">
        <v>165</v>
      </c>
      <c r="M601" s="144"/>
      <c r="O601" s="145"/>
      <c r="P601" s="132"/>
    </row>
    <row r="602" spans="1:16">
      <c r="A602" s="133" t="s">
        <v>726</v>
      </c>
      <c r="B602" s="134" t="s">
        <v>1751</v>
      </c>
      <c r="C602" s="135">
        <v>10.34</v>
      </c>
      <c r="D602" s="136">
        <v>1.7050984119999999</v>
      </c>
      <c r="E602" s="137">
        <v>2.5459825680531636</v>
      </c>
      <c r="F602" s="138">
        <v>1</v>
      </c>
      <c r="G602" s="139">
        <v>2.5459999999999998</v>
      </c>
      <c r="H602" s="140">
        <v>13812.05</v>
      </c>
      <c r="I602" s="141" t="s">
        <v>18</v>
      </c>
      <c r="J602" s="141" t="s">
        <v>17</v>
      </c>
      <c r="K602" s="142" t="s">
        <v>159</v>
      </c>
      <c r="L602" s="143" t="s">
        <v>165</v>
      </c>
      <c r="M602" s="144"/>
      <c r="O602" s="145"/>
      <c r="P602" s="132"/>
    </row>
    <row r="603" spans="1:16">
      <c r="A603" s="146" t="s">
        <v>727</v>
      </c>
      <c r="B603" s="147" t="s">
        <v>1751</v>
      </c>
      <c r="C603" s="148">
        <v>17.75</v>
      </c>
      <c r="D603" s="149">
        <v>3.3136915130000002</v>
      </c>
      <c r="E603" s="150">
        <v>4.9478673891367828</v>
      </c>
      <c r="F603" s="151">
        <v>1</v>
      </c>
      <c r="G603" s="150">
        <v>4.9478999999999997</v>
      </c>
      <c r="H603" s="152">
        <v>26842.357499999998</v>
      </c>
      <c r="I603" s="153" t="s">
        <v>18</v>
      </c>
      <c r="J603" s="153" t="s">
        <v>17</v>
      </c>
      <c r="K603" s="154" t="s">
        <v>159</v>
      </c>
      <c r="L603" s="155" t="s">
        <v>165</v>
      </c>
      <c r="M603" s="144"/>
      <c r="O603" s="145"/>
      <c r="P603" s="132"/>
    </row>
    <row r="604" spans="1:16">
      <c r="A604" s="156" t="s">
        <v>728</v>
      </c>
      <c r="B604" s="157" t="s">
        <v>1752</v>
      </c>
      <c r="C604" s="158">
        <v>3.89</v>
      </c>
      <c r="D604" s="159">
        <v>1.089221073</v>
      </c>
      <c r="E604" s="160">
        <v>1.6263799468098752</v>
      </c>
      <c r="F604" s="161">
        <v>1</v>
      </c>
      <c r="G604" s="139">
        <v>1.6264000000000001</v>
      </c>
      <c r="H604" s="140">
        <v>8823.2200000000012</v>
      </c>
      <c r="I604" s="162" t="s">
        <v>18</v>
      </c>
      <c r="J604" s="162" t="s">
        <v>17</v>
      </c>
      <c r="K604" s="163" t="s">
        <v>159</v>
      </c>
      <c r="L604" s="164" t="s">
        <v>165</v>
      </c>
      <c r="M604" s="144"/>
      <c r="O604" s="145"/>
      <c r="P604" s="132"/>
    </row>
    <row r="605" spans="1:16">
      <c r="A605" s="133" t="s">
        <v>729</v>
      </c>
      <c r="B605" s="134" t="s">
        <v>1752</v>
      </c>
      <c r="C605" s="135">
        <v>4.87</v>
      </c>
      <c r="D605" s="136">
        <v>1.29658363</v>
      </c>
      <c r="E605" s="137">
        <v>1.9360051576912107</v>
      </c>
      <c r="F605" s="138">
        <v>1</v>
      </c>
      <c r="G605" s="139">
        <v>1.9359999999999999</v>
      </c>
      <c r="H605" s="140">
        <v>10502.8</v>
      </c>
      <c r="I605" s="141" t="s">
        <v>18</v>
      </c>
      <c r="J605" s="141" t="s">
        <v>17</v>
      </c>
      <c r="K605" s="142" t="s">
        <v>159</v>
      </c>
      <c r="L605" s="143" t="s">
        <v>165</v>
      </c>
      <c r="M605" s="144"/>
      <c r="O605" s="145"/>
      <c r="P605" s="132"/>
    </row>
    <row r="606" spans="1:16">
      <c r="A606" s="133" t="s">
        <v>730</v>
      </c>
      <c r="B606" s="134" t="s">
        <v>1752</v>
      </c>
      <c r="C606" s="135">
        <v>6.93</v>
      </c>
      <c r="D606" s="136">
        <v>1.669013659</v>
      </c>
      <c r="E606" s="137">
        <v>2.492102304331175</v>
      </c>
      <c r="F606" s="138">
        <v>1</v>
      </c>
      <c r="G606" s="139">
        <v>2.4921000000000002</v>
      </c>
      <c r="H606" s="140">
        <v>13519.642500000002</v>
      </c>
      <c r="I606" s="141" t="s">
        <v>18</v>
      </c>
      <c r="J606" s="141" t="s">
        <v>17</v>
      </c>
      <c r="K606" s="142" t="s">
        <v>159</v>
      </c>
      <c r="L606" s="143" t="s">
        <v>165</v>
      </c>
      <c r="M606" s="144"/>
      <c r="O606" s="145"/>
      <c r="P606" s="132"/>
    </row>
    <row r="607" spans="1:16">
      <c r="A607" s="146" t="s">
        <v>731</v>
      </c>
      <c r="B607" s="147" t="s">
        <v>1752</v>
      </c>
      <c r="C607" s="148">
        <v>10.49</v>
      </c>
      <c r="D607" s="149">
        <v>2.4262159670000001</v>
      </c>
      <c r="E607" s="150">
        <v>3.6227255358644075</v>
      </c>
      <c r="F607" s="151">
        <v>1</v>
      </c>
      <c r="G607" s="150">
        <v>3.6227</v>
      </c>
      <c r="H607" s="152">
        <v>19653.147499999999</v>
      </c>
      <c r="I607" s="153" t="s">
        <v>18</v>
      </c>
      <c r="J607" s="153" t="s">
        <v>17</v>
      </c>
      <c r="K607" s="154" t="s">
        <v>159</v>
      </c>
      <c r="L607" s="155" t="s">
        <v>165</v>
      </c>
      <c r="M607" s="144"/>
      <c r="O607" s="145"/>
      <c r="P607" s="132"/>
    </row>
    <row r="608" spans="1:16">
      <c r="A608" s="156" t="s">
        <v>732</v>
      </c>
      <c r="B608" s="157" t="s">
        <v>1753</v>
      </c>
      <c r="C608" s="158">
        <v>2.81</v>
      </c>
      <c r="D608" s="159">
        <v>1.1304579640000001</v>
      </c>
      <c r="E608" s="160">
        <v>1.6879531703304824</v>
      </c>
      <c r="F608" s="161">
        <v>1</v>
      </c>
      <c r="G608" s="139">
        <v>1.6879999999999999</v>
      </c>
      <c r="H608" s="140">
        <v>9157.4</v>
      </c>
      <c r="I608" s="162" t="s">
        <v>18</v>
      </c>
      <c r="J608" s="162" t="s">
        <v>17</v>
      </c>
      <c r="K608" s="163" t="s">
        <v>159</v>
      </c>
      <c r="L608" s="164" t="s">
        <v>165</v>
      </c>
      <c r="M608" s="144"/>
      <c r="O608" s="145"/>
      <c r="P608" s="132"/>
    </row>
    <row r="609" spans="1:16">
      <c r="A609" s="133" t="s">
        <v>733</v>
      </c>
      <c r="B609" s="134" t="s">
        <v>1753</v>
      </c>
      <c r="C609" s="135">
        <v>4.5599999999999996</v>
      </c>
      <c r="D609" s="136">
        <v>1.481081892</v>
      </c>
      <c r="E609" s="137">
        <v>2.2114903470399798</v>
      </c>
      <c r="F609" s="138">
        <v>1</v>
      </c>
      <c r="G609" s="139">
        <v>2.2115</v>
      </c>
      <c r="H609" s="140">
        <v>11997.387500000001</v>
      </c>
      <c r="I609" s="141" t="s">
        <v>18</v>
      </c>
      <c r="J609" s="141" t="s">
        <v>17</v>
      </c>
      <c r="K609" s="142" t="s">
        <v>159</v>
      </c>
      <c r="L609" s="143" t="s">
        <v>165</v>
      </c>
      <c r="M609" s="144"/>
      <c r="O609" s="145"/>
      <c r="P609" s="132"/>
    </row>
    <row r="610" spans="1:16">
      <c r="A610" s="133" t="s">
        <v>734</v>
      </c>
      <c r="B610" s="134" t="s">
        <v>1753</v>
      </c>
      <c r="C610" s="135">
        <v>7.91</v>
      </c>
      <c r="D610" s="136">
        <v>1.9619969930000001</v>
      </c>
      <c r="E610" s="137">
        <v>2.9295729252903238</v>
      </c>
      <c r="F610" s="138">
        <v>1</v>
      </c>
      <c r="G610" s="139">
        <v>2.9296000000000002</v>
      </c>
      <c r="H610" s="140">
        <v>15893.080000000002</v>
      </c>
      <c r="I610" s="141" t="s">
        <v>18</v>
      </c>
      <c r="J610" s="141" t="s">
        <v>17</v>
      </c>
      <c r="K610" s="142" t="s">
        <v>159</v>
      </c>
      <c r="L610" s="143" t="s">
        <v>165</v>
      </c>
      <c r="M610" s="144"/>
      <c r="O610" s="145"/>
      <c r="P610" s="132"/>
    </row>
    <row r="611" spans="1:16">
      <c r="A611" s="146" t="s">
        <v>735</v>
      </c>
      <c r="B611" s="147" t="s">
        <v>1753</v>
      </c>
      <c r="C611" s="148">
        <v>14.57</v>
      </c>
      <c r="D611" s="149">
        <v>3.279243739</v>
      </c>
      <c r="E611" s="150">
        <v>4.8964313948885891</v>
      </c>
      <c r="F611" s="151">
        <v>1</v>
      </c>
      <c r="G611" s="150">
        <v>4.8963999999999999</v>
      </c>
      <c r="H611" s="152">
        <v>26562.969999999998</v>
      </c>
      <c r="I611" s="153" t="s">
        <v>18</v>
      </c>
      <c r="J611" s="153" t="s">
        <v>17</v>
      </c>
      <c r="K611" s="154" t="s">
        <v>159</v>
      </c>
      <c r="L611" s="155" t="s">
        <v>165</v>
      </c>
      <c r="M611" s="144"/>
      <c r="O611" s="145"/>
      <c r="P611" s="132"/>
    </row>
    <row r="612" spans="1:16">
      <c r="A612" s="156" t="s">
        <v>736</v>
      </c>
      <c r="B612" s="157" t="s">
        <v>1754</v>
      </c>
      <c r="C612" s="158">
        <v>2.2799999999999998</v>
      </c>
      <c r="D612" s="159">
        <v>0.87002166000000003</v>
      </c>
      <c r="E612" s="160">
        <v>1.2990804311350661</v>
      </c>
      <c r="F612" s="161">
        <v>1</v>
      </c>
      <c r="G612" s="139">
        <v>1.2990999999999999</v>
      </c>
      <c r="H612" s="140">
        <v>7047.6174999999994</v>
      </c>
      <c r="I612" s="162" t="s">
        <v>18</v>
      </c>
      <c r="J612" s="162" t="s">
        <v>17</v>
      </c>
      <c r="K612" s="163" t="s">
        <v>159</v>
      </c>
      <c r="L612" s="164" t="s">
        <v>165</v>
      </c>
      <c r="M612" s="144"/>
      <c r="O612" s="145"/>
      <c r="P612" s="132"/>
    </row>
    <row r="613" spans="1:16">
      <c r="A613" s="133" t="s">
        <v>737</v>
      </c>
      <c r="B613" s="134" t="s">
        <v>1754</v>
      </c>
      <c r="C613" s="135">
        <v>3.59</v>
      </c>
      <c r="D613" s="136">
        <v>1.0823047859999999</v>
      </c>
      <c r="E613" s="137">
        <v>1.616052832542612</v>
      </c>
      <c r="F613" s="138">
        <v>1</v>
      </c>
      <c r="G613" s="139">
        <v>1.6161000000000001</v>
      </c>
      <c r="H613" s="140">
        <v>8767.3425000000007</v>
      </c>
      <c r="I613" s="141" t="s">
        <v>18</v>
      </c>
      <c r="J613" s="141" t="s">
        <v>17</v>
      </c>
      <c r="K613" s="142" t="s">
        <v>159</v>
      </c>
      <c r="L613" s="143" t="s">
        <v>165</v>
      </c>
      <c r="M613" s="144"/>
      <c r="O613" s="145"/>
      <c r="P613" s="132"/>
    </row>
    <row r="614" spans="1:16">
      <c r="A614" s="133" t="s">
        <v>738</v>
      </c>
      <c r="B614" s="134" t="s">
        <v>1754</v>
      </c>
      <c r="C614" s="135">
        <v>6.64</v>
      </c>
      <c r="D614" s="136">
        <v>1.4510433199999999</v>
      </c>
      <c r="E614" s="137">
        <v>2.1666379912211124</v>
      </c>
      <c r="F614" s="138">
        <v>1</v>
      </c>
      <c r="G614" s="139">
        <v>2.1665999999999999</v>
      </c>
      <c r="H614" s="140">
        <v>11753.804999999998</v>
      </c>
      <c r="I614" s="141" t="s">
        <v>18</v>
      </c>
      <c r="J614" s="141" t="s">
        <v>17</v>
      </c>
      <c r="K614" s="142" t="s">
        <v>159</v>
      </c>
      <c r="L614" s="143" t="s">
        <v>165</v>
      </c>
      <c r="M614" s="144"/>
      <c r="O614" s="145"/>
      <c r="P614" s="132"/>
    </row>
    <row r="615" spans="1:16">
      <c r="A615" s="146" t="s">
        <v>739</v>
      </c>
      <c r="B615" s="147" t="s">
        <v>1754</v>
      </c>
      <c r="C615" s="148">
        <v>12.98</v>
      </c>
      <c r="D615" s="149">
        <v>2.7605303819999998</v>
      </c>
      <c r="E615" s="150">
        <v>4.1219100209643154</v>
      </c>
      <c r="F615" s="151">
        <v>1</v>
      </c>
      <c r="G615" s="150">
        <v>4.1219000000000001</v>
      </c>
      <c r="H615" s="152">
        <v>22361.307499999999</v>
      </c>
      <c r="I615" s="153" t="s">
        <v>18</v>
      </c>
      <c r="J615" s="153" t="s">
        <v>17</v>
      </c>
      <c r="K615" s="154" t="s">
        <v>159</v>
      </c>
      <c r="L615" s="155" t="s">
        <v>165</v>
      </c>
      <c r="M615" s="144"/>
      <c r="O615" s="145"/>
      <c r="P615" s="132"/>
    </row>
    <row r="616" spans="1:16">
      <c r="A616" s="156" t="s">
        <v>740</v>
      </c>
      <c r="B616" s="157" t="s">
        <v>1755</v>
      </c>
      <c r="C616" s="158">
        <v>4.1399999999999997</v>
      </c>
      <c r="D616" s="159">
        <v>0.923599104</v>
      </c>
      <c r="E616" s="160">
        <v>1.3790800590186234</v>
      </c>
      <c r="F616" s="161">
        <v>1</v>
      </c>
      <c r="G616" s="139">
        <v>1.3791</v>
      </c>
      <c r="H616" s="140">
        <v>7481.6175000000003</v>
      </c>
      <c r="I616" s="162" t="s">
        <v>18</v>
      </c>
      <c r="J616" s="162" t="s">
        <v>17</v>
      </c>
      <c r="K616" s="163" t="s">
        <v>159</v>
      </c>
      <c r="L616" s="164" t="s">
        <v>165</v>
      </c>
      <c r="M616" s="144"/>
      <c r="O616" s="145"/>
      <c r="P616" s="132"/>
    </row>
    <row r="617" spans="1:16">
      <c r="A617" s="133" t="s">
        <v>741</v>
      </c>
      <c r="B617" s="134" t="s">
        <v>1755</v>
      </c>
      <c r="C617" s="135">
        <v>7.34</v>
      </c>
      <c r="D617" s="136">
        <v>1.185106719</v>
      </c>
      <c r="E617" s="137">
        <v>1.7695524355791137</v>
      </c>
      <c r="F617" s="138">
        <v>1</v>
      </c>
      <c r="G617" s="139">
        <v>1.7696000000000001</v>
      </c>
      <c r="H617" s="140">
        <v>9600.08</v>
      </c>
      <c r="I617" s="141" t="s">
        <v>18</v>
      </c>
      <c r="J617" s="141" t="s">
        <v>17</v>
      </c>
      <c r="K617" s="142" t="s">
        <v>159</v>
      </c>
      <c r="L617" s="143" t="s">
        <v>165</v>
      </c>
      <c r="M617" s="144"/>
      <c r="O617" s="145"/>
      <c r="P617" s="132"/>
    </row>
    <row r="618" spans="1:16">
      <c r="A618" s="133" t="s">
        <v>742</v>
      </c>
      <c r="B618" s="134" t="s">
        <v>1755</v>
      </c>
      <c r="C618" s="135">
        <v>12.79</v>
      </c>
      <c r="D618" s="136">
        <v>1.9494218249999999</v>
      </c>
      <c r="E618" s="137">
        <v>2.9107962034934936</v>
      </c>
      <c r="F618" s="138">
        <v>1</v>
      </c>
      <c r="G618" s="139">
        <v>2.9108000000000001</v>
      </c>
      <c r="H618" s="140">
        <v>15791.09</v>
      </c>
      <c r="I618" s="141" t="s">
        <v>18</v>
      </c>
      <c r="J618" s="141" t="s">
        <v>17</v>
      </c>
      <c r="K618" s="142" t="s">
        <v>159</v>
      </c>
      <c r="L618" s="143" t="s">
        <v>165</v>
      </c>
      <c r="M618" s="144"/>
      <c r="O618" s="145"/>
      <c r="P618" s="132"/>
    </row>
    <row r="619" spans="1:16">
      <c r="A619" s="146" t="s">
        <v>743</v>
      </c>
      <c r="B619" s="147" t="s">
        <v>1755</v>
      </c>
      <c r="C619" s="148">
        <v>23.69</v>
      </c>
      <c r="D619" s="149">
        <v>4.1120958119999997</v>
      </c>
      <c r="E619" s="150">
        <v>6.1400117329511765</v>
      </c>
      <c r="F619" s="151">
        <v>1</v>
      </c>
      <c r="G619" s="150">
        <v>6.14</v>
      </c>
      <c r="H619" s="152">
        <v>33309.5</v>
      </c>
      <c r="I619" s="153" t="s">
        <v>18</v>
      </c>
      <c r="J619" s="153" t="s">
        <v>17</v>
      </c>
      <c r="K619" s="154" t="s">
        <v>159</v>
      </c>
      <c r="L619" s="155" t="s">
        <v>165</v>
      </c>
      <c r="M619" s="144"/>
      <c r="O619" s="145"/>
      <c r="P619" s="132"/>
    </row>
    <row r="620" spans="1:16">
      <c r="A620" s="156" t="s">
        <v>744</v>
      </c>
      <c r="B620" s="157" t="s">
        <v>1756</v>
      </c>
      <c r="C620" s="158">
        <v>2.99</v>
      </c>
      <c r="D620" s="159">
        <v>1.01027526</v>
      </c>
      <c r="E620" s="160">
        <v>1.5085013174567297</v>
      </c>
      <c r="F620" s="161">
        <v>1</v>
      </c>
      <c r="G620" s="139">
        <v>1.5085</v>
      </c>
      <c r="H620" s="140">
        <v>8183.6125000000002</v>
      </c>
      <c r="I620" s="162" t="s">
        <v>18</v>
      </c>
      <c r="J620" s="162" t="s">
        <v>17</v>
      </c>
      <c r="K620" s="163" t="s">
        <v>159</v>
      </c>
      <c r="L620" s="164" t="s">
        <v>165</v>
      </c>
      <c r="M620" s="144"/>
      <c r="O620" s="145"/>
      <c r="P620" s="132"/>
    </row>
    <row r="621" spans="1:16">
      <c r="A621" s="133" t="s">
        <v>745</v>
      </c>
      <c r="B621" s="134" t="s">
        <v>1756</v>
      </c>
      <c r="C621" s="135">
        <v>4.21</v>
      </c>
      <c r="D621" s="136">
        <v>1.308475643</v>
      </c>
      <c r="E621" s="137">
        <v>1.9537618206403882</v>
      </c>
      <c r="F621" s="138">
        <v>1</v>
      </c>
      <c r="G621" s="139">
        <v>1.9538</v>
      </c>
      <c r="H621" s="140">
        <v>10599.365</v>
      </c>
      <c r="I621" s="141" t="s">
        <v>18</v>
      </c>
      <c r="J621" s="141" t="s">
        <v>17</v>
      </c>
      <c r="K621" s="142" t="s">
        <v>159</v>
      </c>
      <c r="L621" s="143" t="s">
        <v>165</v>
      </c>
      <c r="M621" s="144"/>
      <c r="O621" s="145"/>
      <c r="P621" s="132"/>
    </row>
    <row r="622" spans="1:16">
      <c r="A622" s="133" t="s">
        <v>746</v>
      </c>
      <c r="B622" s="134" t="s">
        <v>1756</v>
      </c>
      <c r="C622" s="135">
        <v>7.73</v>
      </c>
      <c r="D622" s="136">
        <v>1.8164114579999999</v>
      </c>
      <c r="E622" s="137">
        <v>2.7121906137110585</v>
      </c>
      <c r="F622" s="138">
        <v>1</v>
      </c>
      <c r="G622" s="139">
        <v>2.7122000000000002</v>
      </c>
      <c r="H622" s="140">
        <v>14713.685000000001</v>
      </c>
      <c r="I622" s="141" t="s">
        <v>18</v>
      </c>
      <c r="J622" s="141" t="s">
        <v>17</v>
      </c>
      <c r="K622" s="142" t="s">
        <v>159</v>
      </c>
      <c r="L622" s="143" t="s">
        <v>165</v>
      </c>
      <c r="M622" s="144"/>
      <c r="O622" s="145"/>
      <c r="P622" s="132"/>
    </row>
    <row r="623" spans="1:16">
      <c r="A623" s="146" t="s">
        <v>747</v>
      </c>
      <c r="B623" s="147" t="s">
        <v>1756</v>
      </c>
      <c r="C623" s="148">
        <v>13.41</v>
      </c>
      <c r="D623" s="149">
        <v>2.9582942299999999</v>
      </c>
      <c r="E623" s="150">
        <v>4.4172028357693742</v>
      </c>
      <c r="F623" s="151">
        <v>1</v>
      </c>
      <c r="G623" s="150">
        <v>4.4172000000000002</v>
      </c>
      <c r="H623" s="152">
        <v>23963.31</v>
      </c>
      <c r="I623" s="153" t="s">
        <v>18</v>
      </c>
      <c r="J623" s="153" t="s">
        <v>17</v>
      </c>
      <c r="K623" s="154" t="s">
        <v>159</v>
      </c>
      <c r="L623" s="155" t="s">
        <v>165</v>
      </c>
      <c r="M623" s="144"/>
      <c r="O623" s="145"/>
      <c r="P623" s="132"/>
    </row>
    <row r="624" spans="1:16">
      <c r="A624" s="156" t="s">
        <v>748</v>
      </c>
      <c r="B624" s="157" t="s">
        <v>1757</v>
      </c>
      <c r="C624" s="158">
        <v>2.69</v>
      </c>
      <c r="D624" s="159">
        <v>0.89259960299999996</v>
      </c>
      <c r="E624" s="160">
        <v>1.3327928836808831</v>
      </c>
      <c r="F624" s="161">
        <v>1</v>
      </c>
      <c r="G624" s="139">
        <v>1.3328</v>
      </c>
      <c r="H624" s="140">
        <v>7230.44</v>
      </c>
      <c r="I624" s="162" t="s">
        <v>18</v>
      </c>
      <c r="J624" s="162" t="s">
        <v>17</v>
      </c>
      <c r="K624" s="163" t="s">
        <v>159</v>
      </c>
      <c r="L624" s="164" t="s">
        <v>165</v>
      </c>
      <c r="M624" s="144"/>
      <c r="O624" s="145"/>
      <c r="P624" s="132"/>
    </row>
    <row r="625" spans="1:16">
      <c r="A625" s="133" t="s">
        <v>749</v>
      </c>
      <c r="B625" s="134" t="s">
        <v>1757</v>
      </c>
      <c r="C625" s="135">
        <v>5.19</v>
      </c>
      <c r="D625" s="136">
        <v>0.935815281</v>
      </c>
      <c r="E625" s="137">
        <v>1.3973207502721978</v>
      </c>
      <c r="F625" s="138">
        <v>1</v>
      </c>
      <c r="G625" s="139">
        <v>1.3973</v>
      </c>
      <c r="H625" s="140">
        <v>7580.3525</v>
      </c>
      <c r="I625" s="141" t="s">
        <v>18</v>
      </c>
      <c r="J625" s="141" t="s">
        <v>17</v>
      </c>
      <c r="K625" s="142" t="s">
        <v>159</v>
      </c>
      <c r="L625" s="143" t="s">
        <v>165</v>
      </c>
      <c r="M625" s="144"/>
      <c r="O625" s="145"/>
      <c r="P625" s="132"/>
    </row>
    <row r="626" spans="1:16">
      <c r="A626" s="133" t="s">
        <v>750</v>
      </c>
      <c r="B626" s="134" t="s">
        <v>1757</v>
      </c>
      <c r="C626" s="135">
        <v>7.57</v>
      </c>
      <c r="D626" s="136">
        <v>1.2706172790000001</v>
      </c>
      <c r="E626" s="137">
        <v>1.8972332741819149</v>
      </c>
      <c r="F626" s="138">
        <v>1</v>
      </c>
      <c r="G626" s="139">
        <v>1.8972</v>
      </c>
      <c r="H626" s="140">
        <v>10292.31</v>
      </c>
      <c r="I626" s="141" t="s">
        <v>18</v>
      </c>
      <c r="J626" s="141" t="s">
        <v>17</v>
      </c>
      <c r="K626" s="142" t="s">
        <v>159</v>
      </c>
      <c r="L626" s="143" t="s">
        <v>165</v>
      </c>
      <c r="M626" s="144"/>
      <c r="O626" s="145"/>
      <c r="P626" s="132"/>
    </row>
    <row r="627" spans="1:16">
      <c r="A627" s="146" t="s">
        <v>751</v>
      </c>
      <c r="B627" s="147" t="s">
        <v>1757</v>
      </c>
      <c r="C627" s="148">
        <v>12.64</v>
      </c>
      <c r="D627" s="149">
        <v>2.3802911889999998</v>
      </c>
      <c r="E627" s="150">
        <v>3.5541525529756566</v>
      </c>
      <c r="F627" s="151">
        <v>1</v>
      </c>
      <c r="G627" s="150">
        <v>3.5541999999999998</v>
      </c>
      <c r="H627" s="152">
        <v>19281.535</v>
      </c>
      <c r="I627" s="153" t="s">
        <v>18</v>
      </c>
      <c r="J627" s="153" t="s">
        <v>17</v>
      </c>
      <c r="K627" s="154" t="s">
        <v>159</v>
      </c>
      <c r="L627" s="155" t="s">
        <v>165</v>
      </c>
      <c r="M627" s="144"/>
      <c r="O627" s="145"/>
      <c r="P627" s="132"/>
    </row>
    <row r="628" spans="1:16">
      <c r="A628" s="156" t="s">
        <v>752</v>
      </c>
      <c r="B628" s="157" t="s">
        <v>1758</v>
      </c>
      <c r="C628" s="158">
        <v>2.0299999999999998</v>
      </c>
      <c r="D628" s="159">
        <v>0.686982011</v>
      </c>
      <c r="E628" s="160">
        <v>1.0257731825112431</v>
      </c>
      <c r="F628" s="161">
        <v>1</v>
      </c>
      <c r="G628" s="139">
        <v>1.0258</v>
      </c>
      <c r="H628" s="140">
        <v>5564.9650000000001</v>
      </c>
      <c r="I628" s="162" t="s">
        <v>18</v>
      </c>
      <c r="J628" s="162" t="s">
        <v>17</v>
      </c>
      <c r="K628" s="163" t="s">
        <v>159</v>
      </c>
      <c r="L628" s="164" t="s">
        <v>165</v>
      </c>
      <c r="M628" s="144"/>
      <c r="O628" s="145"/>
      <c r="P628" s="132"/>
    </row>
    <row r="629" spans="1:16">
      <c r="A629" s="133" t="s">
        <v>753</v>
      </c>
      <c r="B629" s="134" t="s">
        <v>1758</v>
      </c>
      <c r="C629" s="135">
        <v>3.44</v>
      </c>
      <c r="D629" s="136">
        <v>1.1279736899999999</v>
      </c>
      <c r="E629" s="137">
        <v>1.6842437549361831</v>
      </c>
      <c r="F629" s="138">
        <v>1</v>
      </c>
      <c r="G629" s="139">
        <v>1.6841999999999999</v>
      </c>
      <c r="H629" s="140">
        <v>9136.7849999999999</v>
      </c>
      <c r="I629" s="141" t="s">
        <v>18</v>
      </c>
      <c r="J629" s="141" t="s">
        <v>17</v>
      </c>
      <c r="K629" s="142" t="s">
        <v>159</v>
      </c>
      <c r="L629" s="143" t="s">
        <v>165</v>
      </c>
      <c r="M629" s="144"/>
      <c r="O629" s="145"/>
      <c r="P629" s="132"/>
    </row>
    <row r="630" spans="1:16">
      <c r="A630" s="133" t="s">
        <v>754</v>
      </c>
      <c r="B630" s="134" t="s">
        <v>1758</v>
      </c>
      <c r="C630" s="135">
        <v>6.69</v>
      </c>
      <c r="D630" s="136">
        <v>1.6442474929999999</v>
      </c>
      <c r="E630" s="137">
        <v>2.4551224875242661</v>
      </c>
      <c r="F630" s="138">
        <v>1</v>
      </c>
      <c r="G630" s="139">
        <v>2.4550999999999998</v>
      </c>
      <c r="H630" s="140">
        <v>13318.9175</v>
      </c>
      <c r="I630" s="141" t="s">
        <v>18</v>
      </c>
      <c r="J630" s="141" t="s">
        <v>17</v>
      </c>
      <c r="K630" s="142" t="s">
        <v>159</v>
      </c>
      <c r="L630" s="143" t="s">
        <v>165</v>
      </c>
      <c r="M630" s="144"/>
      <c r="O630" s="145"/>
      <c r="P630" s="132"/>
    </row>
    <row r="631" spans="1:16">
      <c r="A631" s="146" t="s">
        <v>755</v>
      </c>
      <c r="B631" s="147" t="s">
        <v>1758</v>
      </c>
      <c r="C631" s="148">
        <v>11.99</v>
      </c>
      <c r="D631" s="149">
        <v>2.6746882420000002</v>
      </c>
      <c r="E631" s="150">
        <v>3.9937340807920254</v>
      </c>
      <c r="F631" s="151">
        <v>1</v>
      </c>
      <c r="G631" s="150">
        <v>3.9937</v>
      </c>
      <c r="H631" s="152">
        <v>21665.822499999998</v>
      </c>
      <c r="I631" s="153" t="s">
        <v>18</v>
      </c>
      <c r="J631" s="153" t="s">
        <v>17</v>
      </c>
      <c r="K631" s="154" t="s">
        <v>159</v>
      </c>
      <c r="L631" s="155" t="s">
        <v>165</v>
      </c>
      <c r="M631" s="144"/>
      <c r="O631" s="145"/>
      <c r="P631" s="132"/>
    </row>
    <row r="632" spans="1:16">
      <c r="A632" s="156" t="s">
        <v>756</v>
      </c>
      <c r="B632" s="157" t="s">
        <v>1759</v>
      </c>
      <c r="C632" s="158">
        <v>2.63</v>
      </c>
      <c r="D632" s="159">
        <v>0.67821076800000002</v>
      </c>
      <c r="E632" s="160">
        <v>1.0126763245111441</v>
      </c>
      <c r="F632" s="161">
        <v>1</v>
      </c>
      <c r="G632" s="139">
        <v>1.0126999999999999</v>
      </c>
      <c r="H632" s="140">
        <v>5493.8975</v>
      </c>
      <c r="I632" s="162" t="s">
        <v>18</v>
      </c>
      <c r="J632" s="162" t="s">
        <v>17</v>
      </c>
      <c r="K632" s="163" t="s">
        <v>159</v>
      </c>
      <c r="L632" s="164" t="s">
        <v>165</v>
      </c>
      <c r="M632" s="144"/>
      <c r="O632" s="145"/>
      <c r="P632" s="132"/>
    </row>
    <row r="633" spans="1:16">
      <c r="A633" s="133" t="s">
        <v>757</v>
      </c>
      <c r="B633" s="134" t="s">
        <v>1759</v>
      </c>
      <c r="C633" s="135">
        <v>4.38</v>
      </c>
      <c r="D633" s="136">
        <v>0.89347477900000005</v>
      </c>
      <c r="E633" s="137">
        <v>1.3340996603597524</v>
      </c>
      <c r="F633" s="138">
        <v>1</v>
      </c>
      <c r="G633" s="139">
        <v>1.3341000000000001</v>
      </c>
      <c r="H633" s="140">
        <v>7237.4925000000003</v>
      </c>
      <c r="I633" s="141" t="s">
        <v>18</v>
      </c>
      <c r="J633" s="141" t="s">
        <v>17</v>
      </c>
      <c r="K633" s="142" t="s">
        <v>159</v>
      </c>
      <c r="L633" s="143" t="s">
        <v>165</v>
      </c>
      <c r="M633" s="144"/>
      <c r="O633" s="145"/>
      <c r="P633" s="132"/>
    </row>
    <row r="634" spans="1:16">
      <c r="A634" s="133" t="s">
        <v>758</v>
      </c>
      <c r="B634" s="134" t="s">
        <v>1759</v>
      </c>
      <c r="C634" s="135">
        <v>7.65</v>
      </c>
      <c r="D634" s="136">
        <v>1.316165821</v>
      </c>
      <c r="E634" s="137">
        <v>1.9652444770052255</v>
      </c>
      <c r="F634" s="138">
        <v>1</v>
      </c>
      <c r="G634" s="139">
        <v>1.9652000000000001</v>
      </c>
      <c r="H634" s="140">
        <v>10661.210000000001</v>
      </c>
      <c r="I634" s="141" t="s">
        <v>18</v>
      </c>
      <c r="J634" s="141" t="s">
        <v>17</v>
      </c>
      <c r="K634" s="142" t="s">
        <v>159</v>
      </c>
      <c r="L634" s="143" t="s">
        <v>165</v>
      </c>
      <c r="M634" s="144"/>
      <c r="O634" s="145"/>
      <c r="P634" s="132"/>
    </row>
    <row r="635" spans="1:16">
      <c r="A635" s="146" t="s">
        <v>759</v>
      </c>
      <c r="B635" s="147" t="s">
        <v>1759</v>
      </c>
      <c r="C635" s="148">
        <v>13.09</v>
      </c>
      <c r="D635" s="149">
        <v>2.4457279989999998</v>
      </c>
      <c r="E635" s="150">
        <v>3.6518600966555503</v>
      </c>
      <c r="F635" s="151">
        <v>1</v>
      </c>
      <c r="G635" s="150">
        <v>3.6518999999999999</v>
      </c>
      <c r="H635" s="152">
        <v>19811.557499999999</v>
      </c>
      <c r="I635" s="153" t="s">
        <v>18</v>
      </c>
      <c r="J635" s="153" t="s">
        <v>17</v>
      </c>
      <c r="K635" s="154" t="s">
        <v>159</v>
      </c>
      <c r="L635" s="155" t="s">
        <v>165</v>
      </c>
      <c r="M635" s="144"/>
      <c r="O635" s="145"/>
      <c r="P635" s="132"/>
    </row>
    <row r="636" spans="1:16">
      <c r="A636" s="156" t="s">
        <v>760</v>
      </c>
      <c r="B636" s="157" t="s">
        <v>1760</v>
      </c>
      <c r="C636" s="158">
        <v>3.09</v>
      </c>
      <c r="D636" s="159">
        <v>0.79069168099999998</v>
      </c>
      <c r="E636" s="160">
        <v>1.180628180967805</v>
      </c>
      <c r="F636" s="161">
        <v>1</v>
      </c>
      <c r="G636" s="139">
        <v>1.1806000000000001</v>
      </c>
      <c r="H636" s="140">
        <v>6404.7550000000001</v>
      </c>
      <c r="I636" s="162" t="s">
        <v>18</v>
      </c>
      <c r="J636" s="162" t="s">
        <v>17</v>
      </c>
      <c r="K636" s="163" t="s">
        <v>159</v>
      </c>
      <c r="L636" s="164" t="s">
        <v>165</v>
      </c>
      <c r="M636" s="144"/>
      <c r="O636" s="145"/>
      <c r="P636" s="132"/>
    </row>
    <row r="637" spans="1:16">
      <c r="A637" s="133" t="s">
        <v>761</v>
      </c>
      <c r="B637" s="134" t="s">
        <v>1760</v>
      </c>
      <c r="C637" s="135">
        <v>5.36</v>
      </c>
      <c r="D637" s="136">
        <v>1.0210921900000001</v>
      </c>
      <c r="E637" s="137">
        <v>1.5246527108461287</v>
      </c>
      <c r="F637" s="138">
        <v>1</v>
      </c>
      <c r="G637" s="139">
        <v>1.5246999999999999</v>
      </c>
      <c r="H637" s="140">
        <v>8271.4974999999995</v>
      </c>
      <c r="I637" s="141" t="s">
        <v>18</v>
      </c>
      <c r="J637" s="141" t="s">
        <v>17</v>
      </c>
      <c r="K637" s="142" t="s">
        <v>159</v>
      </c>
      <c r="L637" s="143" t="s">
        <v>165</v>
      </c>
      <c r="M637" s="144"/>
      <c r="O637" s="145"/>
      <c r="P637" s="132"/>
    </row>
    <row r="638" spans="1:16">
      <c r="A638" s="133" t="s">
        <v>762</v>
      </c>
      <c r="B638" s="134" t="s">
        <v>1760</v>
      </c>
      <c r="C638" s="135">
        <v>9.33</v>
      </c>
      <c r="D638" s="136">
        <v>1.525302618</v>
      </c>
      <c r="E638" s="137">
        <v>2.2775189098198831</v>
      </c>
      <c r="F638" s="138">
        <v>1</v>
      </c>
      <c r="G638" s="139">
        <v>2.2774999999999999</v>
      </c>
      <c r="H638" s="140">
        <v>12355.4375</v>
      </c>
      <c r="I638" s="141" t="s">
        <v>18</v>
      </c>
      <c r="J638" s="141" t="s">
        <v>17</v>
      </c>
      <c r="K638" s="142" t="s">
        <v>159</v>
      </c>
      <c r="L638" s="143" t="s">
        <v>165</v>
      </c>
      <c r="M638" s="144"/>
      <c r="O638" s="145"/>
      <c r="P638" s="132"/>
    </row>
    <row r="639" spans="1:16">
      <c r="A639" s="146" t="s">
        <v>763</v>
      </c>
      <c r="B639" s="147" t="s">
        <v>1760</v>
      </c>
      <c r="C639" s="148">
        <v>16.29</v>
      </c>
      <c r="D639" s="149">
        <v>2.858831082</v>
      </c>
      <c r="E639" s="150">
        <v>4.2686885686810232</v>
      </c>
      <c r="F639" s="151">
        <v>1</v>
      </c>
      <c r="G639" s="150">
        <v>4.2686999999999999</v>
      </c>
      <c r="H639" s="152">
        <v>23157.697499999998</v>
      </c>
      <c r="I639" s="153" t="s">
        <v>18</v>
      </c>
      <c r="J639" s="153" t="s">
        <v>17</v>
      </c>
      <c r="K639" s="154" t="s">
        <v>159</v>
      </c>
      <c r="L639" s="155" t="s">
        <v>165</v>
      </c>
      <c r="M639" s="144"/>
      <c r="O639" s="145"/>
      <c r="P639" s="132"/>
    </row>
    <row r="640" spans="1:16">
      <c r="A640" s="156" t="s">
        <v>764</v>
      </c>
      <c r="B640" s="157" t="s">
        <v>1761</v>
      </c>
      <c r="C640" s="158">
        <v>2.35</v>
      </c>
      <c r="D640" s="159">
        <v>0.84774349500000001</v>
      </c>
      <c r="E640" s="160">
        <v>1.2658155947250185</v>
      </c>
      <c r="F640" s="161">
        <v>1</v>
      </c>
      <c r="G640" s="139">
        <v>1.2658</v>
      </c>
      <c r="H640" s="140">
        <v>6866.9650000000001</v>
      </c>
      <c r="I640" s="162" t="s">
        <v>18</v>
      </c>
      <c r="J640" s="162" t="s">
        <v>17</v>
      </c>
      <c r="K640" s="163" t="s">
        <v>159</v>
      </c>
      <c r="L640" s="164" t="s">
        <v>165</v>
      </c>
      <c r="M640" s="144"/>
      <c r="O640" s="145"/>
      <c r="P640" s="132"/>
    </row>
    <row r="641" spans="1:16">
      <c r="A641" s="133" t="s">
        <v>765</v>
      </c>
      <c r="B641" s="134" t="s">
        <v>1761</v>
      </c>
      <c r="C641" s="135">
        <v>4.1399999999999997</v>
      </c>
      <c r="D641" s="136">
        <v>1.15767401</v>
      </c>
      <c r="E641" s="137">
        <v>1.7285910468305592</v>
      </c>
      <c r="F641" s="138">
        <v>1</v>
      </c>
      <c r="G641" s="139">
        <v>1.7285999999999999</v>
      </c>
      <c r="H641" s="140">
        <v>9377.6549999999988</v>
      </c>
      <c r="I641" s="141" t="s">
        <v>18</v>
      </c>
      <c r="J641" s="141" t="s">
        <v>17</v>
      </c>
      <c r="K641" s="142" t="s">
        <v>159</v>
      </c>
      <c r="L641" s="143" t="s">
        <v>165</v>
      </c>
      <c r="M641" s="144"/>
      <c r="O641" s="145"/>
      <c r="P641" s="132"/>
    </row>
    <row r="642" spans="1:16">
      <c r="A642" s="133" t="s">
        <v>766</v>
      </c>
      <c r="B642" s="134" t="s">
        <v>1761</v>
      </c>
      <c r="C642" s="135">
        <v>8.0399999999999991</v>
      </c>
      <c r="D642" s="136">
        <v>1.6670453839999999</v>
      </c>
      <c r="E642" s="137">
        <v>2.4891633573449674</v>
      </c>
      <c r="F642" s="138">
        <v>1</v>
      </c>
      <c r="G642" s="139">
        <v>2.4891999999999999</v>
      </c>
      <c r="H642" s="140">
        <v>13503.91</v>
      </c>
      <c r="I642" s="141" t="s">
        <v>18</v>
      </c>
      <c r="J642" s="141" t="s">
        <v>17</v>
      </c>
      <c r="K642" s="142" t="s">
        <v>159</v>
      </c>
      <c r="L642" s="143" t="s">
        <v>165</v>
      </c>
      <c r="M642" s="144"/>
      <c r="O642" s="145"/>
      <c r="P642" s="132"/>
    </row>
    <row r="643" spans="1:16">
      <c r="A643" s="146" t="s">
        <v>767</v>
      </c>
      <c r="B643" s="147" t="s">
        <v>1761</v>
      </c>
      <c r="C643" s="148">
        <v>13.6</v>
      </c>
      <c r="D643" s="149">
        <v>2.8402521360000001</v>
      </c>
      <c r="E643" s="150">
        <v>4.2409472533904182</v>
      </c>
      <c r="F643" s="151">
        <v>1</v>
      </c>
      <c r="G643" s="150">
        <v>4.2408999999999999</v>
      </c>
      <c r="H643" s="152">
        <v>23006.8825</v>
      </c>
      <c r="I643" s="153" t="s">
        <v>18</v>
      </c>
      <c r="J643" s="153" t="s">
        <v>17</v>
      </c>
      <c r="K643" s="154" t="s">
        <v>159</v>
      </c>
      <c r="L643" s="155" t="s">
        <v>165</v>
      </c>
      <c r="M643" s="144"/>
      <c r="O643" s="145"/>
      <c r="P643" s="132"/>
    </row>
    <row r="644" spans="1:16">
      <c r="A644" s="156" t="s">
        <v>768</v>
      </c>
      <c r="B644" s="157" t="s">
        <v>1762</v>
      </c>
      <c r="C644" s="158">
        <v>2.02</v>
      </c>
      <c r="D644" s="159">
        <v>1.3723887420000001</v>
      </c>
      <c r="E644" s="160">
        <v>2.0491942219487629</v>
      </c>
      <c r="F644" s="161">
        <v>1</v>
      </c>
      <c r="G644" s="139">
        <v>2.0491999999999999</v>
      </c>
      <c r="H644" s="140">
        <v>11116.91</v>
      </c>
      <c r="I644" s="162" t="s">
        <v>18</v>
      </c>
      <c r="J644" s="162" t="s">
        <v>17</v>
      </c>
      <c r="K644" s="163" t="s">
        <v>159</v>
      </c>
      <c r="L644" s="164" t="s">
        <v>165</v>
      </c>
      <c r="M644" s="144"/>
      <c r="O644" s="145"/>
      <c r="P644" s="132"/>
    </row>
    <row r="645" spans="1:16">
      <c r="A645" s="133" t="s">
        <v>769</v>
      </c>
      <c r="B645" s="134" t="s">
        <v>1762</v>
      </c>
      <c r="C645" s="135">
        <v>3.79</v>
      </c>
      <c r="D645" s="136">
        <v>1.6515806989999999</v>
      </c>
      <c r="E645" s="137">
        <v>2.4660721280333111</v>
      </c>
      <c r="F645" s="138">
        <v>1</v>
      </c>
      <c r="G645" s="139">
        <v>2.4661</v>
      </c>
      <c r="H645" s="140">
        <v>13378.592500000001</v>
      </c>
      <c r="I645" s="141" t="s">
        <v>18</v>
      </c>
      <c r="J645" s="141" t="s">
        <v>17</v>
      </c>
      <c r="K645" s="142" t="s">
        <v>159</v>
      </c>
      <c r="L645" s="143" t="s">
        <v>165</v>
      </c>
      <c r="M645" s="144"/>
      <c r="O645" s="145"/>
      <c r="P645" s="132"/>
    </row>
    <row r="646" spans="1:16">
      <c r="A646" s="133" t="s">
        <v>770</v>
      </c>
      <c r="B646" s="134" t="s">
        <v>1762</v>
      </c>
      <c r="C646" s="135">
        <v>8.0399999999999991</v>
      </c>
      <c r="D646" s="136">
        <v>2.3419942929999999</v>
      </c>
      <c r="E646" s="137">
        <v>3.4969692086359139</v>
      </c>
      <c r="F646" s="138">
        <v>1</v>
      </c>
      <c r="G646" s="139">
        <v>3.4969999999999999</v>
      </c>
      <c r="H646" s="140">
        <v>18971.224999999999</v>
      </c>
      <c r="I646" s="141" t="s">
        <v>18</v>
      </c>
      <c r="J646" s="141" t="s">
        <v>17</v>
      </c>
      <c r="K646" s="142" t="s">
        <v>159</v>
      </c>
      <c r="L646" s="143" t="s">
        <v>165</v>
      </c>
      <c r="M646" s="144"/>
      <c r="O646" s="145"/>
      <c r="P646" s="132"/>
    </row>
    <row r="647" spans="1:16">
      <c r="A647" s="146" t="s">
        <v>771</v>
      </c>
      <c r="B647" s="147" t="s">
        <v>1762</v>
      </c>
      <c r="C647" s="148">
        <v>14.36</v>
      </c>
      <c r="D647" s="149">
        <v>3.8247489400000001</v>
      </c>
      <c r="E647" s="150">
        <v>5.7109572443961767</v>
      </c>
      <c r="F647" s="151">
        <v>1</v>
      </c>
      <c r="G647" s="150">
        <v>5.7110000000000003</v>
      </c>
      <c r="H647" s="152">
        <v>30982.175000000003</v>
      </c>
      <c r="I647" s="153" t="s">
        <v>18</v>
      </c>
      <c r="J647" s="153" t="s">
        <v>17</v>
      </c>
      <c r="K647" s="154" t="s">
        <v>159</v>
      </c>
      <c r="L647" s="155" t="s">
        <v>165</v>
      </c>
      <c r="M647" s="144"/>
      <c r="O647" s="145"/>
      <c r="P647" s="132"/>
    </row>
    <row r="648" spans="1:16">
      <c r="A648" s="156" t="s">
        <v>772</v>
      </c>
      <c r="B648" s="157" t="s">
        <v>1763</v>
      </c>
      <c r="C648" s="158">
        <v>1.63</v>
      </c>
      <c r="D648" s="159">
        <v>1.4924257679999999</v>
      </c>
      <c r="E648" s="160">
        <v>2.2284285544460145</v>
      </c>
      <c r="F648" s="161">
        <v>1</v>
      </c>
      <c r="G648" s="139">
        <v>2.2284000000000002</v>
      </c>
      <c r="H648" s="140">
        <v>12089.070000000002</v>
      </c>
      <c r="I648" s="162" t="s">
        <v>18</v>
      </c>
      <c r="J648" s="162" t="s">
        <v>17</v>
      </c>
      <c r="K648" s="163" t="s">
        <v>159</v>
      </c>
      <c r="L648" s="164" t="s">
        <v>165</v>
      </c>
      <c r="M648" s="144"/>
      <c r="O648" s="145"/>
      <c r="P648" s="132"/>
    </row>
    <row r="649" spans="1:16">
      <c r="A649" s="133" t="s">
        <v>773</v>
      </c>
      <c r="B649" s="134" t="s">
        <v>1763</v>
      </c>
      <c r="C649" s="135">
        <v>2.4300000000000002</v>
      </c>
      <c r="D649" s="136">
        <v>1.622199312</v>
      </c>
      <c r="E649" s="137">
        <v>2.4222010537300505</v>
      </c>
      <c r="F649" s="138">
        <v>1</v>
      </c>
      <c r="G649" s="139">
        <v>2.4222000000000001</v>
      </c>
      <c r="H649" s="140">
        <v>13140.435000000001</v>
      </c>
      <c r="I649" s="141" t="s">
        <v>18</v>
      </c>
      <c r="J649" s="141" t="s">
        <v>17</v>
      </c>
      <c r="K649" s="142" t="s">
        <v>159</v>
      </c>
      <c r="L649" s="143" t="s">
        <v>165</v>
      </c>
      <c r="M649" s="144"/>
      <c r="O649" s="145"/>
      <c r="P649" s="132"/>
    </row>
    <row r="650" spans="1:16">
      <c r="A650" s="133" t="s">
        <v>774</v>
      </c>
      <c r="B650" s="134" t="s">
        <v>1763</v>
      </c>
      <c r="C650" s="135">
        <v>4.92</v>
      </c>
      <c r="D650" s="136">
        <v>2.0481620469999999</v>
      </c>
      <c r="E650" s="137">
        <v>3.0582310273186066</v>
      </c>
      <c r="F650" s="138">
        <v>1</v>
      </c>
      <c r="G650" s="139">
        <v>3.0581999999999998</v>
      </c>
      <c r="H650" s="140">
        <v>16590.735000000001</v>
      </c>
      <c r="I650" s="141" t="s">
        <v>18</v>
      </c>
      <c r="J650" s="141" t="s">
        <v>17</v>
      </c>
      <c r="K650" s="142" t="s">
        <v>159</v>
      </c>
      <c r="L650" s="143" t="s">
        <v>165</v>
      </c>
      <c r="M650" s="144"/>
      <c r="O650" s="145"/>
      <c r="P650" s="132"/>
    </row>
    <row r="651" spans="1:16">
      <c r="A651" s="146" t="s">
        <v>775</v>
      </c>
      <c r="B651" s="147" t="s">
        <v>1763</v>
      </c>
      <c r="C651" s="148">
        <v>9.06</v>
      </c>
      <c r="D651" s="149">
        <v>2.8779919989999998</v>
      </c>
      <c r="E651" s="150">
        <v>4.2972988590470154</v>
      </c>
      <c r="F651" s="151">
        <v>1</v>
      </c>
      <c r="G651" s="150">
        <v>4.2972999999999999</v>
      </c>
      <c r="H651" s="152">
        <v>23312.852500000001</v>
      </c>
      <c r="I651" s="153" t="s">
        <v>18</v>
      </c>
      <c r="J651" s="153" t="s">
        <v>17</v>
      </c>
      <c r="K651" s="154" t="s">
        <v>159</v>
      </c>
      <c r="L651" s="155" t="s">
        <v>165</v>
      </c>
      <c r="M651" s="144"/>
      <c r="O651" s="145"/>
      <c r="P651" s="132"/>
    </row>
    <row r="652" spans="1:16">
      <c r="A652" s="156" t="s">
        <v>776</v>
      </c>
      <c r="B652" s="157" t="s">
        <v>1764</v>
      </c>
      <c r="C652" s="158">
        <v>2.71</v>
      </c>
      <c r="D652" s="159">
        <v>0.34179738100000001</v>
      </c>
      <c r="E652" s="160">
        <v>0.51035774105936216</v>
      </c>
      <c r="F652" s="161">
        <v>1</v>
      </c>
      <c r="G652" s="139">
        <v>0.51039999999999996</v>
      </c>
      <c r="H652" s="140">
        <v>2768.9199999999996</v>
      </c>
      <c r="I652" s="162" t="s">
        <v>18</v>
      </c>
      <c r="J652" s="162" t="s">
        <v>17</v>
      </c>
      <c r="K652" s="163" t="s">
        <v>159</v>
      </c>
      <c r="L652" s="164" t="s">
        <v>165</v>
      </c>
      <c r="M652" s="144"/>
      <c r="O652" s="145"/>
      <c r="P652" s="132"/>
    </row>
    <row r="653" spans="1:16">
      <c r="A653" s="133" t="s">
        <v>777</v>
      </c>
      <c r="B653" s="134" t="s">
        <v>1764</v>
      </c>
      <c r="C653" s="135">
        <v>3.36</v>
      </c>
      <c r="D653" s="136">
        <v>0.42322675900000001</v>
      </c>
      <c r="E653" s="137">
        <v>0.63194472715727179</v>
      </c>
      <c r="F653" s="138">
        <v>1</v>
      </c>
      <c r="G653" s="139">
        <v>0.63190000000000002</v>
      </c>
      <c r="H653" s="140">
        <v>3428.0574999999999</v>
      </c>
      <c r="I653" s="141" t="s">
        <v>18</v>
      </c>
      <c r="J653" s="141" t="s">
        <v>17</v>
      </c>
      <c r="K653" s="142" t="s">
        <v>159</v>
      </c>
      <c r="L653" s="143" t="s">
        <v>165</v>
      </c>
      <c r="M653" s="144"/>
      <c r="O653" s="145"/>
      <c r="P653" s="132"/>
    </row>
    <row r="654" spans="1:16">
      <c r="A654" s="133" t="s">
        <v>778</v>
      </c>
      <c r="B654" s="134" t="s">
        <v>1764</v>
      </c>
      <c r="C654" s="135">
        <v>4.8899999999999997</v>
      </c>
      <c r="D654" s="136">
        <v>0.61110458099999998</v>
      </c>
      <c r="E654" s="137">
        <v>0.91247613600113575</v>
      </c>
      <c r="F654" s="138">
        <v>1</v>
      </c>
      <c r="G654" s="139">
        <v>0.91249999999999998</v>
      </c>
      <c r="H654" s="140">
        <v>4950.3125</v>
      </c>
      <c r="I654" s="141" t="s">
        <v>18</v>
      </c>
      <c r="J654" s="141" t="s">
        <v>17</v>
      </c>
      <c r="K654" s="142" t="s">
        <v>159</v>
      </c>
      <c r="L654" s="143" t="s">
        <v>165</v>
      </c>
      <c r="M654" s="144"/>
      <c r="O654" s="145"/>
      <c r="P654" s="132"/>
    </row>
    <row r="655" spans="1:16">
      <c r="A655" s="146" t="s">
        <v>779</v>
      </c>
      <c r="B655" s="147" t="s">
        <v>1764</v>
      </c>
      <c r="C655" s="148">
        <v>6.9</v>
      </c>
      <c r="D655" s="149">
        <v>0.99168756899999999</v>
      </c>
      <c r="E655" s="150">
        <v>1.4807469444930894</v>
      </c>
      <c r="F655" s="151">
        <v>1</v>
      </c>
      <c r="G655" s="150">
        <v>1.4806999999999999</v>
      </c>
      <c r="H655" s="152">
        <v>8032.7974999999997</v>
      </c>
      <c r="I655" s="153" t="s">
        <v>18</v>
      </c>
      <c r="J655" s="153" t="s">
        <v>17</v>
      </c>
      <c r="K655" s="154" t="s">
        <v>159</v>
      </c>
      <c r="L655" s="155" t="s">
        <v>165</v>
      </c>
      <c r="M655" s="144"/>
      <c r="O655" s="145"/>
      <c r="P655" s="132"/>
    </row>
    <row r="656" spans="1:16">
      <c r="A656" s="156" t="s">
        <v>780</v>
      </c>
      <c r="B656" s="157" t="s">
        <v>1765</v>
      </c>
      <c r="C656" s="158">
        <v>3.15</v>
      </c>
      <c r="D656" s="159">
        <v>0.39354212199999999</v>
      </c>
      <c r="E656" s="160">
        <v>0.58762085247115425</v>
      </c>
      <c r="F656" s="161">
        <v>1</v>
      </c>
      <c r="G656" s="139">
        <v>0.58760000000000001</v>
      </c>
      <c r="H656" s="140">
        <v>3187.73</v>
      </c>
      <c r="I656" s="162" t="s">
        <v>18</v>
      </c>
      <c r="J656" s="162" t="s">
        <v>17</v>
      </c>
      <c r="K656" s="163" t="s">
        <v>159</v>
      </c>
      <c r="L656" s="164" t="s">
        <v>165</v>
      </c>
      <c r="M656" s="144"/>
      <c r="O656" s="145"/>
      <c r="P656" s="132"/>
    </row>
    <row r="657" spans="1:16">
      <c r="A657" s="133" t="s">
        <v>781</v>
      </c>
      <c r="B657" s="134" t="s">
        <v>1765</v>
      </c>
      <c r="C657" s="135">
        <v>3.61</v>
      </c>
      <c r="D657" s="136">
        <v>0.47330883699999998</v>
      </c>
      <c r="E657" s="137">
        <v>0.70672521880661765</v>
      </c>
      <c r="F657" s="138">
        <v>1</v>
      </c>
      <c r="G657" s="139">
        <v>0.70669999999999999</v>
      </c>
      <c r="H657" s="140">
        <v>3833.8474999999999</v>
      </c>
      <c r="I657" s="141" t="s">
        <v>18</v>
      </c>
      <c r="J657" s="141" t="s">
        <v>17</v>
      </c>
      <c r="K657" s="142" t="s">
        <v>159</v>
      </c>
      <c r="L657" s="143" t="s">
        <v>165</v>
      </c>
      <c r="M657" s="144"/>
      <c r="O657" s="145"/>
      <c r="P657" s="132"/>
    </row>
    <row r="658" spans="1:16">
      <c r="A658" s="133" t="s">
        <v>782</v>
      </c>
      <c r="B658" s="134" t="s">
        <v>1765</v>
      </c>
      <c r="C658" s="135">
        <v>4.57</v>
      </c>
      <c r="D658" s="136">
        <v>0.60247616699999995</v>
      </c>
      <c r="E658" s="137">
        <v>0.89959254436833447</v>
      </c>
      <c r="F658" s="138">
        <v>1</v>
      </c>
      <c r="G658" s="139">
        <v>0.89959999999999996</v>
      </c>
      <c r="H658" s="140">
        <v>4880.33</v>
      </c>
      <c r="I658" s="141" t="s">
        <v>18</v>
      </c>
      <c r="J658" s="141" t="s">
        <v>17</v>
      </c>
      <c r="K658" s="142" t="s">
        <v>159</v>
      </c>
      <c r="L658" s="143" t="s">
        <v>165</v>
      </c>
      <c r="M658" s="144"/>
      <c r="O658" s="145"/>
      <c r="P658" s="132"/>
    </row>
    <row r="659" spans="1:16">
      <c r="A659" s="146" t="s">
        <v>783</v>
      </c>
      <c r="B659" s="147" t="s">
        <v>1765</v>
      </c>
      <c r="C659" s="148">
        <v>8.6</v>
      </c>
      <c r="D659" s="149">
        <v>1.2219926290000001</v>
      </c>
      <c r="E659" s="150">
        <v>1.8246289538644278</v>
      </c>
      <c r="F659" s="151">
        <v>1</v>
      </c>
      <c r="G659" s="150">
        <v>1.8246</v>
      </c>
      <c r="H659" s="152">
        <v>9898.4549999999999</v>
      </c>
      <c r="I659" s="153" t="s">
        <v>18</v>
      </c>
      <c r="J659" s="153" t="s">
        <v>17</v>
      </c>
      <c r="K659" s="154" t="s">
        <v>159</v>
      </c>
      <c r="L659" s="155" t="s">
        <v>165</v>
      </c>
      <c r="M659" s="144"/>
      <c r="O659" s="145"/>
      <c r="P659" s="132"/>
    </row>
    <row r="660" spans="1:16">
      <c r="A660" s="156" t="s">
        <v>784</v>
      </c>
      <c r="B660" s="157" t="s">
        <v>1766</v>
      </c>
      <c r="C660" s="158">
        <v>2.75</v>
      </c>
      <c r="D660" s="159">
        <v>0.40217129600000001</v>
      </c>
      <c r="E660" s="160">
        <v>0.60050557890458534</v>
      </c>
      <c r="F660" s="161">
        <v>1</v>
      </c>
      <c r="G660" s="139">
        <v>0.60050000000000003</v>
      </c>
      <c r="H660" s="140">
        <v>3257.7125000000001</v>
      </c>
      <c r="I660" s="162" t="s">
        <v>18</v>
      </c>
      <c r="J660" s="162" t="s">
        <v>17</v>
      </c>
      <c r="K660" s="163" t="s">
        <v>159</v>
      </c>
      <c r="L660" s="164" t="s">
        <v>165</v>
      </c>
      <c r="M660" s="144"/>
      <c r="O660" s="145"/>
      <c r="P660" s="132"/>
    </row>
    <row r="661" spans="1:16">
      <c r="A661" s="133" t="s">
        <v>785</v>
      </c>
      <c r="B661" s="134" t="s">
        <v>1766</v>
      </c>
      <c r="C661" s="135">
        <v>3.58</v>
      </c>
      <c r="D661" s="136">
        <v>0.51651178600000003</v>
      </c>
      <c r="E661" s="137">
        <v>0.77123407898054286</v>
      </c>
      <c r="F661" s="138">
        <v>1</v>
      </c>
      <c r="G661" s="139">
        <v>0.7712</v>
      </c>
      <c r="H661" s="140">
        <v>4183.76</v>
      </c>
      <c r="I661" s="141" t="s">
        <v>18</v>
      </c>
      <c r="J661" s="141" t="s">
        <v>17</v>
      </c>
      <c r="K661" s="142" t="s">
        <v>159</v>
      </c>
      <c r="L661" s="143" t="s">
        <v>165</v>
      </c>
      <c r="M661" s="144"/>
      <c r="O661" s="145"/>
      <c r="P661" s="132"/>
    </row>
    <row r="662" spans="1:16">
      <c r="A662" s="133" t="s">
        <v>786</v>
      </c>
      <c r="B662" s="134" t="s">
        <v>1766</v>
      </c>
      <c r="C662" s="135">
        <v>5.07</v>
      </c>
      <c r="D662" s="136">
        <v>0.71345410200000003</v>
      </c>
      <c r="E662" s="137">
        <v>1.0653002161132878</v>
      </c>
      <c r="F662" s="138">
        <v>1</v>
      </c>
      <c r="G662" s="139">
        <v>1.0652999999999999</v>
      </c>
      <c r="H662" s="140">
        <v>5779.2524999999996</v>
      </c>
      <c r="I662" s="141" t="s">
        <v>18</v>
      </c>
      <c r="J662" s="141" t="s">
        <v>17</v>
      </c>
      <c r="K662" s="142" t="s">
        <v>159</v>
      </c>
      <c r="L662" s="143" t="s">
        <v>165</v>
      </c>
      <c r="M662" s="144"/>
      <c r="O662" s="145"/>
      <c r="P662" s="132"/>
    </row>
    <row r="663" spans="1:16">
      <c r="A663" s="146" t="s">
        <v>787</v>
      </c>
      <c r="B663" s="147" t="s">
        <v>1766</v>
      </c>
      <c r="C663" s="148">
        <v>8.52</v>
      </c>
      <c r="D663" s="149">
        <v>1.2692457530000001</v>
      </c>
      <c r="E663" s="150">
        <v>1.8951853681707094</v>
      </c>
      <c r="F663" s="151">
        <v>1</v>
      </c>
      <c r="G663" s="150">
        <v>1.8952</v>
      </c>
      <c r="H663" s="152">
        <v>10281.459999999999</v>
      </c>
      <c r="I663" s="153" t="s">
        <v>18</v>
      </c>
      <c r="J663" s="153" t="s">
        <v>17</v>
      </c>
      <c r="K663" s="154" t="s">
        <v>159</v>
      </c>
      <c r="L663" s="155" t="s">
        <v>165</v>
      </c>
      <c r="M663" s="144"/>
      <c r="O663" s="145"/>
      <c r="P663" s="132"/>
    </row>
    <row r="664" spans="1:16">
      <c r="A664" s="156" t="s">
        <v>788</v>
      </c>
      <c r="B664" s="157" t="s">
        <v>1767</v>
      </c>
      <c r="C664" s="158">
        <v>3.47</v>
      </c>
      <c r="D664" s="159">
        <v>0.60968846099999996</v>
      </c>
      <c r="E664" s="160">
        <v>0.91036164406982101</v>
      </c>
      <c r="F664" s="161">
        <v>1</v>
      </c>
      <c r="G664" s="139">
        <v>0.91039999999999999</v>
      </c>
      <c r="H664" s="140">
        <v>4938.92</v>
      </c>
      <c r="I664" s="162" t="s">
        <v>18</v>
      </c>
      <c r="J664" s="162" t="s">
        <v>17</v>
      </c>
      <c r="K664" s="163" t="s">
        <v>159</v>
      </c>
      <c r="L664" s="164" t="s">
        <v>165</v>
      </c>
      <c r="M664" s="144"/>
      <c r="O664" s="145"/>
      <c r="P664" s="132"/>
    </row>
    <row r="665" spans="1:16">
      <c r="A665" s="133" t="s">
        <v>789</v>
      </c>
      <c r="B665" s="134" t="s">
        <v>1767</v>
      </c>
      <c r="C665" s="135">
        <v>4.88</v>
      </c>
      <c r="D665" s="136">
        <v>0.71720958599999995</v>
      </c>
      <c r="E665" s="137">
        <v>1.0709077498083004</v>
      </c>
      <c r="F665" s="138">
        <v>1</v>
      </c>
      <c r="G665" s="139">
        <v>1.0709</v>
      </c>
      <c r="H665" s="140">
        <v>5809.6324999999997</v>
      </c>
      <c r="I665" s="141" t="s">
        <v>18</v>
      </c>
      <c r="J665" s="141" t="s">
        <v>17</v>
      </c>
      <c r="K665" s="142" t="s">
        <v>159</v>
      </c>
      <c r="L665" s="143" t="s">
        <v>165</v>
      </c>
      <c r="M665" s="144"/>
      <c r="O665" s="145"/>
      <c r="P665" s="132"/>
    </row>
    <row r="666" spans="1:16">
      <c r="A666" s="133" t="s">
        <v>790</v>
      </c>
      <c r="B666" s="134" t="s">
        <v>1767</v>
      </c>
      <c r="C666" s="135">
        <v>7.63</v>
      </c>
      <c r="D666" s="136">
        <v>1.0453824810000001</v>
      </c>
      <c r="E666" s="137">
        <v>1.5609219707455617</v>
      </c>
      <c r="F666" s="138">
        <v>1</v>
      </c>
      <c r="G666" s="139">
        <v>1.5609</v>
      </c>
      <c r="H666" s="140">
        <v>8467.8824999999997</v>
      </c>
      <c r="I666" s="141" t="s">
        <v>18</v>
      </c>
      <c r="J666" s="141" t="s">
        <v>17</v>
      </c>
      <c r="K666" s="142" t="s">
        <v>159</v>
      </c>
      <c r="L666" s="143" t="s">
        <v>165</v>
      </c>
      <c r="M666" s="144"/>
      <c r="O666" s="145"/>
      <c r="P666" s="132"/>
    </row>
    <row r="667" spans="1:16">
      <c r="A667" s="146" t="s">
        <v>791</v>
      </c>
      <c r="B667" s="147" t="s">
        <v>1767</v>
      </c>
      <c r="C667" s="148">
        <v>12.4</v>
      </c>
      <c r="D667" s="149">
        <v>1.719154893</v>
      </c>
      <c r="E667" s="150">
        <v>2.5669711252779597</v>
      </c>
      <c r="F667" s="151">
        <v>1</v>
      </c>
      <c r="G667" s="150">
        <v>2.5670000000000002</v>
      </c>
      <c r="H667" s="152">
        <v>13925.975</v>
      </c>
      <c r="I667" s="153" t="s">
        <v>18</v>
      </c>
      <c r="J667" s="153" t="s">
        <v>17</v>
      </c>
      <c r="K667" s="154" t="s">
        <v>159</v>
      </c>
      <c r="L667" s="155" t="s">
        <v>165</v>
      </c>
      <c r="M667" s="144"/>
      <c r="O667" s="145"/>
      <c r="P667" s="132"/>
    </row>
    <row r="668" spans="1:16">
      <c r="A668" s="156" t="s">
        <v>792</v>
      </c>
      <c r="B668" s="157" t="s">
        <v>1768</v>
      </c>
      <c r="C668" s="158">
        <v>3.91</v>
      </c>
      <c r="D668" s="159">
        <v>0.53131130299999996</v>
      </c>
      <c r="E668" s="160">
        <v>0.79333210689050393</v>
      </c>
      <c r="F668" s="161">
        <v>1</v>
      </c>
      <c r="G668" s="139">
        <v>0.79330000000000001</v>
      </c>
      <c r="H668" s="140">
        <v>4303.6525000000001</v>
      </c>
      <c r="I668" s="162" t="s">
        <v>18</v>
      </c>
      <c r="J668" s="162" t="s">
        <v>17</v>
      </c>
      <c r="K668" s="163" t="s">
        <v>159</v>
      </c>
      <c r="L668" s="164" t="s">
        <v>165</v>
      </c>
      <c r="M668" s="144"/>
      <c r="O668" s="145"/>
      <c r="P668" s="132"/>
    </row>
    <row r="669" spans="1:16">
      <c r="A669" s="133" t="s">
        <v>793</v>
      </c>
      <c r="B669" s="134" t="s">
        <v>1768</v>
      </c>
      <c r="C669" s="135">
        <v>5.17</v>
      </c>
      <c r="D669" s="136">
        <v>0.67036216299999996</v>
      </c>
      <c r="E669" s="137">
        <v>1.0009571114892419</v>
      </c>
      <c r="F669" s="138">
        <v>1</v>
      </c>
      <c r="G669" s="139">
        <v>1.0009999999999999</v>
      </c>
      <c r="H669" s="140">
        <v>5430.4249999999993</v>
      </c>
      <c r="I669" s="141" t="s">
        <v>18</v>
      </c>
      <c r="J669" s="141" t="s">
        <v>17</v>
      </c>
      <c r="K669" s="142" t="s">
        <v>159</v>
      </c>
      <c r="L669" s="143" t="s">
        <v>165</v>
      </c>
      <c r="M669" s="144"/>
      <c r="O669" s="145"/>
      <c r="P669" s="132"/>
    </row>
    <row r="670" spans="1:16">
      <c r="A670" s="133" t="s">
        <v>794</v>
      </c>
      <c r="B670" s="134" t="s">
        <v>1768</v>
      </c>
      <c r="C670" s="135">
        <v>7.43</v>
      </c>
      <c r="D670" s="136">
        <v>0.93238713299999998</v>
      </c>
      <c r="E670" s="137">
        <v>1.3922019811810527</v>
      </c>
      <c r="F670" s="138">
        <v>1</v>
      </c>
      <c r="G670" s="139">
        <v>1.3922000000000001</v>
      </c>
      <c r="H670" s="140">
        <v>7552.6850000000004</v>
      </c>
      <c r="I670" s="141" t="s">
        <v>18</v>
      </c>
      <c r="J670" s="141" t="s">
        <v>17</v>
      </c>
      <c r="K670" s="142" t="s">
        <v>159</v>
      </c>
      <c r="L670" s="143" t="s">
        <v>165</v>
      </c>
      <c r="M670" s="144"/>
      <c r="O670" s="145"/>
      <c r="P670" s="132"/>
    </row>
    <row r="671" spans="1:16">
      <c r="A671" s="146" t="s">
        <v>795</v>
      </c>
      <c r="B671" s="147" t="s">
        <v>1768</v>
      </c>
      <c r="C671" s="148">
        <v>12.46</v>
      </c>
      <c r="D671" s="149">
        <v>1.616159779</v>
      </c>
      <c r="E671" s="150">
        <v>2.4131830723461221</v>
      </c>
      <c r="F671" s="151">
        <v>1</v>
      </c>
      <c r="G671" s="150">
        <v>2.4131999999999998</v>
      </c>
      <c r="H671" s="152">
        <v>13091.609999999999</v>
      </c>
      <c r="I671" s="153" t="s">
        <v>18</v>
      </c>
      <c r="J671" s="153" t="s">
        <v>17</v>
      </c>
      <c r="K671" s="154" t="s">
        <v>159</v>
      </c>
      <c r="L671" s="155" t="s">
        <v>165</v>
      </c>
      <c r="M671" s="144"/>
      <c r="O671" s="145"/>
      <c r="P671" s="132"/>
    </row>
    <row r="672" spans="1:16">
      <c r="A672" s="156" t="s">
        <v>796</v>
      </c>
      <c r="B672" s="157" t="s">
        <v>1769</v>
      </c>
      <c r="C672" s="158">
        <v>3.1</v>
      </c>
      <c r="D672" s="159">
        <v>0.51618132400000005</v>
      </c>
      <c r="E672" s="160">
        <v>0.7707406467625062</v>
      </c>
      <c r="F672" s="161">
        <v>1</v>
      </c>
      <c r="G672" s="139">
        <v>0.77070000000000005</v>
      </c>
      <c r="H672" s="140">
        <v>4181.0475000000006</v>
      </c>
      <c r="I672" s="162" t="s">
        <v>18</v>
      </c>
      <c r="J672" s="162" t="s">
        <v>17</v>
      </c>
      <c r="K672" s="163" t="s">
        <v>159</v>
      </c>
      <c r="L672" s="164" t="s">
        <v>165</v>
      </c>
      <c r="M672" s="144"/>
      <c r="O672" s="145"/>
      <c r="P672" s="132"/>
    </row>
    <row r="673" spans="1:16">
      <c r="A673" s="133" t="s">
        <v>797</v>
      </c>
      <c r="B673" s="134" t="s">
        <v>1769</v>
      </c>
      <c r="C673" s="135">
        <v>4.28</v>
      </c>
      <c r="D673" s="136">
        <v>0.68356251000000001</v>
      </c>
      <c r="E673" s="137">
        <v>1.0206673247635787</v>
      </c>
      <c r="F673" s="138">
        <v>1</v>
      </c>
      <c r="G673" s="139">
        <v>1.0206999999999999</v>
      </c>
      <c r="H673" s="140">
        <v>5537.2974999999997</v>
      </c>
      <c r="I673" s="141" t="s">
        <v>18</v>
      </c>
      <c r="J673" s="141" t="s">
        <v>17</v>
      </c>
      <c r="K673" s="142" t="s">
        <v>159</v>
      </c>
      <c r="L673" s="143" t="s">
        <v>165</v>
      </c>
      <c r="M673" s="144"/>
      <c r="O673" s="145"/>
      <c r="P673" s="132"/>
    </row>
    <row r="674" spans="1:16">
      <c r="A674" s="133" t="s">
        <v>798</v>
      </c>
      <c r="B674" s="134" t="s">
        <v>1769</v>
      </c>
      <c r="C674" s="135">
        <v>7.27</v>
      </c>
      <c r="D674" s="136">
        <v>1.0282032160000001</v>
      </c>
      <c r="E674" s="137">
        <v>1.5352706013500188</v>
      </c>
      <c r="F674" s="138">
        <v>1</v>
      </c>
      <c r="G674" s="139">
        <v>1.5353000000000001</v>
      </c>
      <c r="H674" s="140">
        <v>8329.0025000000005</v>
      </c>
      <c r="I674" s="141" t="s">
        <v>18</v>
      </c>
      <c r="J674" s="141" t="s">
        <v>17</v>
      </c>
      <c r="K674" s="142" t="s">
        <v>159</v>
      </c>
      <c r="L674" s="143" t="s">
        <v>165</v>
      </c>
      <c r="M674" s="144"/>
      <c r="O674" s="145"/>
      <c r="P674" s="132"/>
    </row>
    <row r="675" spans="1:16">
      <c r="A675" s="146" t="s">
        <v>799</v>
      </c>
      <c r="B675" s="147" t="s">
        <v>1769</v>
      </c>
      <c r="C675" s="148">
        <v>12.73</v>
      </c>
      <c r="D675" s="149">
        <v>2.0991506879999999</v>
      </c>
      <c r="E675" s="150">
        <v>3.1343651614196713</v>
      </c>
      <c r="F675" s="151">
        <v>1</v>
      </c>
      <c r="G675" s="150">
        <v>3.1343999999999999</v>
      </c>
      <c r="H675" s="152">
        <v>17004.12</v>
      </c>
      <c r="I675" s="153" t="s">
        <v>18</v>
      </c>
      <c r="J675" s="153" t="s">
        <v>17</v>
      </c>
      <c r="K675" s="154" t="s">
        <v>159</v>
      </c>
      <c r="L675" s="155" t="s">
        <v>165</v>
      </c>
      <c r="M675" s="144"/>
      <c r="O675" s="145"/>
      <c r="P675" s="132"/>
    </row>
    <row r="676" spans="1:16">
      <c r="A676" s="156" t="s">
        <v>800</v>
      </c>
      <c r="B676" s="157" t="s">
        <v>1770</v>
      </c>
      <c r="C676" s="158">
        <v>3.23</v>
      </c>
      <c r="D676" s="159">
        <v>0.48180916299999998</v>
      </c>
      <c r="E676" s="160">
        <v>0.71941755472486202</v>
      </c>
      <c r="F676" s="161">
        <v>1</v>
      </c>
      <c r="G676" s="139">
        <v>0.71940000000000004</v>
      </c>
      <c r="H676" s="140">
        <v>3902.7450000000003</v>
      </c>
      <c r="I676" s="162" t="s">
        <v>18</v>
      </c>
      <c r="J676" s="162" t="s">
        <v>17</v>
      </c>
      <c r="K676" s="163" t="s">
        <v>159</v>
      </c>
      <c r="L676" s="164" t="s">
        <v>165</v>
      </c>
      <c r="M676" s="144"/>
      <c r="O676" s="145"/>
      <c r="P676" s="132"/>
    </row>
    <row r="677" spans="1:16">
      <c r="A677" s="133" t="s">
        <v>801</v>
      </c>
      <c r="B677" s="134" t="s">
        <v>1770</v>
      </c>
      <c r="C677" s="135">
        <v>3.94</v>
      </c>
      <c r="D677" s="136">
        <v>0.58367720999999995</v>
      </c>
      <c r="E677" s="137">
        <v>0.87152271773384637</v>
      </c>
      <c r="F677" s="138">
        <v>1</v>
      </c>
      <c r="G677" s="139">
        <v>0.87150000000000005</v>
      </c>
      <c r="H677" s="140">
        <v>4727.8875000000007</v>
      </c>
      <c r="I677" s="141" t="s">
        <v>18</v>
      </c>
      <c r="J677" s="141" t="s">
        <v>17</v>
      </c>
      <c r="K677" s="142" t="s">
        <v>159</v>
      </c>
      <c r="L677" s="143" t="s">
        <v>165</v>
      </c>
      <c r="M677" s="144"/>
      <c r="O677" s="145"/>
      <c r="P677" s="132"/>
    </row>
    <row r="678" spans="1:16">
      <c r="A678" s="133" t="s">
        <v>802</v>
      </c>
      <c r="B678" s="134" t="s">
        <v>1770</v>
      </c>
      <c r="C678" s="135">
        <v>5.24</v>
      </c>
      <c r="D678" s="136">
        <v>0.77022917999999996</v>
      </c>
      <c r="E678" s="137">
        <v>1.1500744190980352</v>
      </c>
      <c r="F678" s="138">
        <v>1</v>
      </c>
      <c r="G678" s="139">
        <v>1.1500999999999999</v>
      </c>
      <c r="H678" s="140">
        <v>6239.2924999999996</v>
      </c>
      <c r="I678" s="141" t="s">
        <v>18</v>
      </c>
      <c r="J678" s="141" t="s">
        <v>17</v>
      </c>
      <c r="K678" s="142" t="s">
        <v>159</v>
      </c>
      <c r="L678" s="143" t="s">
        <v>165</v>
      </c>
      <c r="M678" s="144"/>
      <c r="O678" s="145"/>
      <c r="P678" s="132"/>
    </row>
    <row r="679" spans="1:16">
      <c r="A679" s="146" t="s">
        <v>803</v>
      </c>
      <c r="B679" s="147" t="s">
        <v>1770</v>
      </c>
      <c r="C679" s="148">
        <v>9.6</v>
      </c>
      <c r="D679" s="149">
        <v>1.454457281</v>
      </c>
      <c r="E679" s="150">
        <v>2.1717355768694495</v>
      </c>
      <c r="F679" s="151">
        <v>1</v>
      </c>
      <c r="G679" s="150">
        <v>2.1717</v>
      </c>
      <c r="H679" s="152">
        <v>11781.4725</v>
      </c>
      <c r="I679" s="153" t="s">
        <v>18</v>
      </c>
      <c r="J679" s="153" t="s">
        <v>17</v>
      </c>
      <c r="K679" s="154" t="s">
        <v>159</v>
      </c>
      <c r="L679" s="155" t="s">
        <v>165</v>
      </c>
      <c r="M679" s="144"/>
      <c r="O679" s="145"/>
      <c r="P679" s="132"/>
    </row>
    <row r="680" spans="1:16">
      <c r="A680" s="156" t="s">
        <v>804</v>
      </c>
      <c r="B680" s="157" t="s">
        <v>1771</v>
      </c>
      <c r="C680" s="158">
        <v>2.57</v>
      </c>
      <c r="D680" s="159">
        <v>0.38333838399999998</v>
      </c>
      <c r="E680" s="160">
        <v>0.57238505206564572</v>
      </c>
      <c r="F680" s="161">
        <v>1</v>
      </c>
      <c r="G680" s="139">
        <v>0.57240000000000002</v>
      </c>
      <c r="H680" s="140">
        <v>3105.27</v>
      </c>
      <c r="I680" s="162" t="s">
        <v>18</v>
      </c>
      <c r="J680" s="162" t="s">
        <v>17</v>
      </c>
      <c r="K680" s="163" t="s">
        <v>159</v>
      </c>
      <c r="L680" s="164" t="s">
        <v>165</v>
      </c>
      <c r="M680" s="144"/>
      <c r="O680" s="145"/>
      <c r="P680" s="132"/>
    </row>
    <row r="681" spans="1:16">
      <c r="A681" s="133" t="s">
        <v>805</v>
      </c>
      <c r="B681" s="134" t="s">
        <v>1771</v>
      </c>
      <c r="C681" s="135">
        <v>4.0599999999999996</v>
      </c>
      <c r="D681" s="136">
        <v>0.53744052799999997</v>
      </c>
      <c r="E681" s="137">
        <v>0.80248401266664726</v>
      </c>
      <c r="F681" s="138">
        <v>1</v>
      </c>
      <c r="G681" s="139">
        <v>0.80249999999999999</v>
      </c>
      <c r="H681" s="140">
        <v>4353.5625</v>
      </c>
      <c r="I681" s="141" t="s">
        <v>18</v>
      </c>
      <c r="J681" s="141" t="s">
        <v>17</v>
      </c>
      <c r="K681" s="142" t="s">
        <v>159</v>
      </c>
      <c r="L681" s="143" t="s">
        <v>165</v>
      </c>
      <c r="M681" s="144"/>
      <c r="O681" s="145"/>
      <c r="P681" s="132"/>
    </row>
    <row r="682" spans="1:16">
      <c r="A682" s="133" t="s">
        <v>806</v>
      </c>
      <c r="B682" s="134" t="s">
        <v>1771</v>
      </c>
      <c r="C682" s="135">
        <v>6.15</v>
      </c>
      <c r="D682" s="136">
        <v>0.78442275800000005</v>
      </c>
      <c r="E682" s="137">
        <v>1.1712676839043268</v>
      </c>
      <c r="F682" s="138">
        <v>1</v>
      </c>
      <c r="G682" s="139">
        <v>1.1713</v>
      </c>
      <c r="H682" s="140">
        <v>6354.3024999999998</v>
      </c>
      <c r="I682" s="141" t="s">
        <v>18</v>
      </c>
      <c r="J682" s="141" t="s">
        <v>17</v>
      </c>
      <c r="K682" s="142" t="s">
        <v>159</v>
      </c>
      <c r="L682" s="143" t="s">
        <v>165</v>
      </c>
      <c r="M682" s="144"/>
      <c r="O682" s="145"/>
      <c r="P682" s="132"/>
    </row>
    <row r="683" spans="1:16">
      <c r="A683" s="146" t="s">
        <v>807</v>
      </c>
      <c r="B683" s="147" t="s">
        <v>1771</v>
      </c>
      <c r="C683" s="148">
        <v>9.1199999999999992</v>
      </c>
      <c r="D683" s="149">
        <v>1.3555033059999999</v>
      </c>
      <c r="E683" s="150">
        <v>2.0239815858877437</v>
      </c>
      <c r="F683" s="151">
        <v>1</v>
      </c>
      <c r="G683" s="150">
        <v>2.024</v>
      </c>
      <c r="H683" s="152">
        <v>10980.2</v>
      </c>
      <c r="I683" s="153" t="s">
        <v>18</v>
      </c>
      <c r="J683" s="153" t="s">
        <v>17</v>
      </c>
      <c r="K683" s="154" t="s">
        <v>159</v>
      </c>
      <c r="L683" s="155" t="s">
        <v>165</v>
      </c>
      <c r="M683" s="144"/>
      <c r="O683" s="145"/>
      <c r="P683" s="132"/>
    </row>
    <row r="684" spans="1:16">
      <c r="A684" s="156" t="s">
        <v>808</v>
      </c>
      <c r="B684" s="157" t="s">
        <v>1772</v>
      </c>
      <c r="C684" s="158">
        <v>2.73</v>
      </c>
      <c r="D684" s="159">
        <v>0.39265764800000003</v>
      </c>
      <c r="E684" s="160">
        <v>0.58630019240247544</v>
      </c>
      <c r="F684" s="161">
        <v>1</v>
      </c>
      <c r="G684" s="139">
        <v>0.58630000000000004</v>
      </c>
      <c r="H684" s="140">
        <v>3180.6775000000002</v>
      </c>
      <c r="I684" s="162" t="s">
        <v>18</v>
      </c>
      <c r="J684" s="162" t="s">
        <v>17</v>
      </c>
      <c r="K684" s="163" t="s">
        <v>159</v>
      </c>
      <c r="L684" s="164" t="s">
        <v>165</v>
      </c>
      <c r="M684" s="144"/>
      <c r="O684" s="145"/>
      <c r="P684" s="132"/>
    </row>
    <row r="685" spans="1:16">
      <c r="A685" s="133" t="s">
        <v>809</v>
      </c>
      <c r="B685" s="134" t="s">
        <v>1772</v>
      </c>
      <c r="C685" s="135">
        <v>3.68</v>
      </c>
      <c r="D685" s="136">
        <v>0.50544443299999997</v>
      </c>
      <c r="E685" s="137">
        <v>0.75470876430416567</v>
      </c>
      <c r="F685" s="138">
        <v>1</v>
      </c>
      <c r="G685" s="139">
        <v>0.75470000000000004</v>
      </c>
      <c r="H685" s="140">
        <v>4094.2475000000004</v>
      </c>
      <c r="I685" s="141" t="s">
        <v>18</v>
      </c>
      <c r="J685" s="141" t="s">
        <v>17</v>
      </c>
      <c r="K685" s="142" t="s">
        <v>159</v>
      </c>
      <c r="L685" s="143" t="s">
        <v>165</v>
      </c>
      <c r="M685" s="144"/>
      <c r="O685" s="145"/>
      <c r="P685" s="132"/>
    </row>
    <row r="686" spans="1:16">
      <c r="A686" s="133" t="s">
        <v>810</v>
      </c>
      <c r="B686" s="134" t="s">
        <v>1772</v>
      </c>
      <c r="C686" s="135">
        <v>5.51</v>
      </c>
      <c r="D686" s="136">
        <v>0.76653327400000004</v>
      </c>
      <c r="E686" s="137">
        <v>1.1445558448134427</v>
      </c>
      <c r="F686" s="138">
        <v>1</v>
      </c>
      <c r="G686" s="139">
        <v>1.1446000000000001</v>
      </c>
      <c r="H686" s="140">
        <v>6209.4549999999999</v>
      </c>
      <c r="I686" s="141" t="s">
        <v>18</v>
      </c>
      <c r="J686" s="141" t="s">
        <v>17</v>
      </c>
      <c r="K686" s="142" t="s">
        <v>159</v>
      </c>
      <c r="L686" s="143" t="s">
        <v>165</v>
      </c>
      <c r="M686" s="144"/>
      <c r="O686" s="145"/>
      <c r="P686" s="132"/>
    </row>
    <row r="687" spans="1:16">
      <c r="A687" s="146" t="s">
        <v>811</v>
      </c>
      <c r="B687" s="147" t="s">
        <v>1772</v>
      </c>
      <c r="C687" s="148">
        <v>10.09</v>
      </c>
      <c r="D687" s="149">
        <v>1.3933108599999999</v>
      </c>
      <c r="E687" s="150">
        <v>2.0804342649514838</v>
      </c>
      <c r="F687" s="151">
        <v>1</v>
      </c>
      <c r="G687" s="150">
        <v>2.0804</v>
      </c>
      <c r="H687" s="152">
        <v>11286.17</v>
      </c>
      <c r="I687" s="153" t="s">
        <v>18</v>
      </c>
      <c r="J687" s="153" t="s">
        <v>17</v>
      </c>
      <c r="K687" s="154" t="s">
        <v>159</v>
      </c>
      <c r="L687" s="155" t="s">
        <v>165</v>
      </c>
      <c r="M687" s="144"/>
      <c r="O687" s="145"/>
      <c r="P687" s="132"/>
    </row>
    <row r="688" spans="1:16">
      <c r="A688" s="156" t="s">
        <v>812</v>
      </c>
      <c r="B688" s="157" t="s">
        <v>1773</v>
      </c>
      <c r="C688" s="158">
        <v>4.0999999999999996</v>
      </c>
      <c r="D688" s="159">
        <v>0.85989312399999995</v>
      </c>
      <c r="E688" s="160">
        <v>1.2839569192518709</v>
      </c>
      <c r="F688" s="161">
        <v>1</v>
      </c>
      <c r="G688" s="139">
        <v>1.284</v>
      </c>
      <c r="H688" s="140">
        <v>6965.7</v>
      </c>
      <c r="I688" s="162" t="s">
        <v>18</v>
      </c>
      <c r="J688" s="162" t="s">
        <v>17</v>
      </c>
      <c r="K688" s="163" t="s">
        <v>159</v>
      </c>
      <c r="L688" s="164" t="s">
        <v>165</v>
      </c>
      <c r="M688" s="144"/>
      <c r="O688" s="145"/>
      <c r="P688" s="132"/>
    </row>
    <row r="689" spans="1:16">
      <c r="A689" s="133" t="s">
        <v>813</v>
      </c>
      <c r="B689" s="134" t="s">
        <v>1773</v>
      </c>
      <c r="C689" s="135">
        <v>6.53</v>
      </c>
      <c r="D689" s="136">
        <v>0.99497549399999996</v>
      </c>
      <c r="E689" s="137">
        <v>1.4856563383885699</v>
      </c>
      <c r="F689" s="138">
        <v>1</v>
      </c>
      <c r="G689" s="139">
        <v>1.4857</v>
      </c>
      <c r="H689" s="140">
        <v>8059.9224999999997</v>
      </c>
      <c r="I689" s="141" t="s">
        <v>18</v>
      </c>
      <c r="J689" s="141" t="s">
        <v>17</v>
      </c>
      <c r="K689" s="142" t="s">
        <v>159</v>
      </c>
      <c r="L689" s="143" t="s">
        <v>165</v>
      </c>
      <c r="M689" s="144"/>
      <c r="O689" s="145"/>
      <c r="P689" s="132"/>
    </row>
    <row r="690" spans="1:16">
      <c r="A690" s="133" t="s">
        <v>814</v>
      </c>
      <c r="B690" s="134" t="s">
        <v>1773</v>
      </c>
      <c r="C690" s="135">
        <v>10.98</v>
      </c>
      <c r="D690" s="136">
        <v>1.4857695129999999</v>
      </c>
      <c r="E690" s="137">
        <v>2.2184897092279026</v>
      </c>
      <c r="F690" s="138">
        <v>1</v>
      </c>
      <c r="G690" s="139">
        <v>2.2185000000000001</v>
      </c>
      <c r="H690" s="140">
        <v>12035.362500000001</v>
      </c>
      <c r="I690" s="141" t="s">
        <v>18</v>
      </c>
      <c r="J690" s="141" t="s">
        <v>17</v>
      </c>
      <c r="K690" s="142" t="s">
        <v>159</v>
      </c>
      <c r="L690" s="143" t="s">
        <v>165</v>
      </c>
      <c r="M690" s="144"/>
      <c r="O690" s="145"/>
      <c r="P690" s="132"/>
    </row>
    <row r="691" spans="1:16">
      <c r="A691" s="146" t="s">
        <v>815</v>
      </c>
      <c r="B691" s="147" t="s">
        <v>1773</v>
      </c>
      <c r="C691" s="148">
        <v>20.51</v>
      </c>
      <c r="D691" s="149">
        <v>3.2500904560000001</v>
      </c>
      <c r="E691" s="150">
        <v>4.8529009160627607</v>
      </c>
      <c r="F691" s="151">
        <v>1</v>
      </c>
      <c r="G691" s="150">
        <v>4.8529</v>
      </c>
      <c r="H691" s="152">
        <v>26326.982499999998</v>
      </c>
      <c r="I691" s="153" t="s">
        <v>18</v>
      </c>
      <c r="J691" s="153" t="s">
        <v>17</v>
      </c>
      <c r="K691" s="154" t="s">
        <v>159</v>
      </c>
      <c r="L691" s="155" t="s">
        <v>165</v>
      </c>
      <c r="M691" s="144"/>
      <c r="O691" s="145"/>
      <c r="P691" s="132"/>
    </row>
    <row r="692" spans="1:16">
      <c r="A692" s="156" t="s">
        <v>816</v>
      </c>
      <c r="B692" s="157" t="s">
        <v>1774</v>
      </c>
      <c r="C692" s="158">
        <v>1.77</v>
      </c>
      <c r="D692" s="159">
        <v>0.91699141299999998</v>
      </c>
      <c r="E692" s="160">
        <v>1.3692137275607523</v>
      </c>
      <c r="F692" s="161">
        <v>1</v>
      </c>
      <c r="G692" s="139">
        <v>1.3692</v>
      </c>
      <c r="H692" s="140">
        <v>7427.91</v>
      </c>
      <c r="I692" s="162" t="s">
        <v>18</v>
      </c>
      <c r="J692" s="162" t="s">
        <v>17</v>
      </c>
      <c r="K692" s="163" t="s">
        <v>159</v>
      </c>
      <c r="L692" s="164" t="s">
        <v>165</v>
      </c>
      <c r="M692" s="144"/>
      <c r="O692" s="145"/>
      <c r="P692" s="132"/>
    </row>
    <row r="693" spans="1:16">
      <c r="A693" s="133" t="s">
        <v>817</v>
      </c>
      <c r="B693" s="134" t="s">
        <v>1774</v>
      </c>
      <c r="C693" s="135">
        <v>2.34</v>
      </c>
      <c r="D693" s="136">
        <v>1.2222859420000001</v>
      </c>
      <c r="E693" s="137">
        <v>1.8250669167290507</v>
      </c>
      <c r="F693" s="138">
        <v>1</v>
      </c>
      <c r="G693" s="139">
        <v>1.8250999999999999</v>
      </c>
      <c r="H693" s="140">
        <v>9901.1674999999996</v>
      </c>
      <c r="I693" s="141" t="s">
        <v>18</v>
      </c>
      <c r="J693" s="141" t="s">
        <v>17</v>
      </c>
      <c r="K693" s="142" t="s">
        <v>159</v>
      </c>
      <c r="L693" s="143" t="s">
        <v>165</v>
      </c>
      <c r="M693" s="144"/>
      <c r="O693" s="145"/>
      <c r="P693" s="132"/>
    </row>
    <row r="694" spans="1:16">
      <c r="A694" s="133" t="s">
        <v>818</v>
      </c>
      <c r="B694" s="134" t="s">
        <v>1774</v>
      </c>
      <c r="C694" s="135">
        <v>5.45</v>
      </c>
      <c r="D694" s="136">
        <v>1.4455398180000001</v>
      </c>
      <c r="E694" s="137">
        <v>2.1584203892008218</v>
      </c>
      <c r="F694" s="138">
        <v>1</v>
      </c>
      <c r="G694" s="139">
        <v>2.1583999999999999</v>
      </c>
      <c r="H694" s="140">
        <v>11709.32</v>
      </c>
      <c r="I694" s="141" t="s">
        <v>18</v>
      </c>
      <c r="J694" s="141" t="s">
        <v>17</v>
      </c>
      <c r="K694" s="142" t="s">
        <v>159</v>
      </c>
      <c r="L694" s="143" t="s">
        <v>165</v>
      </c>
      <c r="M694" s="144"/>
      <c r="O694" s="145"/>
      <c r="P694" s="132"/>
    </row>
    <row r="695" spans="1:16">
      <c r="A695" s="146" t="s">
        <v>819</v>
      </c>
      <c r="B695" s="147" t="s">
        <v>1774</v>
      </c>
      <c r="C695" s="148">
        <v>11.12</v>
      </c>
      <c r="D695" s="149">
        <v>2.7810340770000002</v>
      </c>
      <c r="E695" s="150">
        <v>4.152525292014535</v>
      </c>
      <c r="F695" s="151">
        <v>1</v>
      </c>
      <c r="G695" s="150">
        <v>4.1524999999999999</v>
      </c>
      <c r="H695" s="152">
        <v>22527.3125</v>
      </c>
      <c r="I695" s="153" t="s">
        <v>18</v>
      </c>
      <c r="J695" s="153" t="s">
        <v>17</v>
      </c>
      <c r="K695" s="154" t="s">
        <v>159</v>
      </c>
      <c r="L695" s="155" t="s">
        <v>165</v>
      </c>
      <c r="M695" s="144"/>
      <c r="O695" s="145"/>
      <c r="P695" s="132"/>
    </row>
    <row r="696" spans="1:16">
      <c r="A696" s="156" t="s">
        <v>820</v>
      </c>
      <c r="B696" s="157" t="s">
        <v>1775</v>
      </c>
      <c r="C696" s="158">
        <v>2.35</v>
      </c>
      <c r="D696" s="159">
        <v>0.88508006299999997</v>
      </c>
      <c r="E696" s="160">
        <v>1.3215650169342812</v>
      </c>
      <c r="F696" s="161">
        <v>1</v>
      </c>
      <c r="G696" s="139">
        <v>1.3216000000000001</v>
      </c>
      <c r="H696" s="140">
        <v>7169.68</v>
      </c>
      <c r="I696" s="162" t="s">
        <v>18</v>
      </c>
      <c r="J696" s="162" t="s">
        <v>17</v>
      </c>
      <c r="K696" s="163" t="s">
        <v>159</v>
      </c>
      <c r="L696" s="164" t="s">
        <v>165</v>
      </c>
      <c r="M696" s="144"/>
      <c r="O696" s="145"/>
      <c r="P696" s="132"/>
    </row>
    <row r="697" spans="1:16">
      <c r="A697" s="133" t="s">
        <v>821</v>
      </c>
      <c r="B697" s="134" t="s">
        <v>1775</v>
      </c>
      <c r="C697" s="135">
        <v>3.4</v>
      </c>
      <c r="D697" s="136">
        <v>1.419341212</v>
      </c>
      <c r="E697" s="137">
        <v>2.1193017121122333</v>
      </c>
      <c r="F697" s="138">
        <v>1</v>
      </c>
      <c r="G697" s="139">
        <v>2.1193</v>
      </c>
      <c r="H697" s="140">
        <v>11497.202499999999</v>
      </c>
      <c r="I697" s="141" t="s">
        <v>18</v>
      </c>
      <c r="J697" s="141" t="s">
        <v>17</v>
      </c>
      <c r="K697" s="142" t="s">
        <v>159</v>
      </c>
      <c r="L697" s="143" t="s">
        <v>165</v>
      </c>
      <c r="M697" s="144"/>
      <c r="O697" s="145"/>
      <c r="P697" s="132"/>
    </row>
    <row r="698" spans="1:16">
      <c r="A698" s="133" t="s">
        <v>822</v>
      </c>
      <c r="B698" s="134" t="s">
        <v>1775</v>
      </c>
      <c r="C698" s="135">
        <v>5.21</v>
      </c>
      <c r="D698" s="136">
        <v>1.818392426</v>
      </c>
      <c r="E698" s="137">
        <v>2.7151485133609419</v>
      </c>
      <c r="F698" s="138">
        <v>1</v>
      </c>
      <c r="G698" s="139">
        <v>2.7151000000000001</v>
      </c>
      <c r="H698" s="140">
        <v>14729.4175</v>
      </c>
      <c r="I698" s="141" t="s">
        <v>18</v>
      </c>
      <c r="J698" s="141" t="s">
        <v>17</v>
      </c>
      <c r="K698" s="142" t="s">
        <v>159</v>
      </c>
      <c r="L698" s="143" t="s">
        <v>165</v>
      </c>
      <c r="M698" s="144"/>
      <c r="O698" s="145"/>
      <c r="P698" s="132"/>
    </row>
    <row r="699" spans="1:16">
      <c r="A699" s="146" t="s">
        <v>823</v>
      </c>
      <c r="B699" s="147" t="s">
        <v>1775</v>
      </c>
      <c r="C699" s="148">
        <v>9.18</v>
      </c>
      <c r="D699" s="149">
        <v>2.0667820419999998</v>
      </c>
      <c r="E699" s="150">
        <v>3.0860336352816455</v>
      </c>
      <c r="F699" s="151">
        <v>1</v>
      </c>
      <c r="G699" s="150">
        <v>3.0859999999999999</v>
      </c>
      <c r="H699" s="152">
        <v>16741.55</v>
      </c>
      <c r="I699" s="153" t="s">
        <v>18</v>
      </c>
      <c r="J699" s="153" t="s">
        <v>17</v>
      </c>
      <c r="K699" s="154" t="s">
        <v>159</v>
      </c>
      <c r="L699" s="155" t="s">
        <v>165</v>
      </c>
      <c r="M699" s="144"/>
      <c r="O699" s="145"/>
      <c r="P699" s="132"/>
    </row>
    <row r="700" spans="1:16">
      <c r="A700" s="156" t="s">
        <v>824</v>
      </c>
      <c r="B700" s="157" t="s">
        <v>1776</v>
      </c>
      <c r="C700" s="158">
        <v>3.2</v>
      </c>
      <c r="D700" s="159">
        <v>0.60231352000000005</v>
      </c>
      <c r="E700" s="160">
        <v>0.89934968658145742</v>
      </c>
      <c r="F700" s="161">
        <v>1</v>
      </c>
      <c r="G700" s="139">
        <v>0.89929999999999999</v>
      </c>
      <c r="H700" s="140">
        <v>4878.7025000000003</v>
      </c>
      <c r="I700" s="162" t="s">
        <v>18</v>
      </c>
      <c r="J700" s="162" t="s">
        <v>17</v>
      </c>
      <c r="K700" s="163" t="s">
        <v>159</v>
      </c>
      <c r="L700" s="164" t="s">
        <v>165</v>
      </c>
      <c r="M700" s="144"/>
      <c r="O700" s="145"/>
      <c r="P700" s="132"/>
    </row>
    <row r="701" spans="1:16">
      <c r="A701" s="133" t="s">
        <v>825</v>
      </c>
      <c r="B701" s="134" t="s">
        <v>1776</v>
      </c>
      <c r="C701" s="135">
        <v>5.3</v>
      </c>
      <c r="D701" s="136">
        <v>0.84576209400000002</v>
      </c>
      <c r="E701" s="137">
        <v>1.262857048537408</v>
      </c>
      <c r="F701" s="138">
        <v>1</v>
      </c>
      <c r="G701" s="139">
        <v>1.2628999999999999</v>
      </c>
      <c r="H701" s="140">
        <v>6851.2324999999992</v>
      </c>
      <c r="I701" s="141" t="s">
        <v>18</v>
      </c>
      <c r="J701" s="141" t="s">
        <v>17</v>
      </c>
      <c r="K701" s="142" t="s">
        <v>159</v>
      </c>
      <c r="L701" s="143" t="s">
        <v>165</v>
      </c>
      <c r="M701" s="144"/>
      <c r="O701" s="145"/>
      <c r="P701" s="132"/>
    </row>
    <row r="702" spans="1:16">
      <c r="A702" s="133" t="s">
        <v>826</v>
      </c>
      <c r="B702" s="134" t="s">
        <v>1776</v>
      </c>
      <c r="C702" s="135">
        <v>9.06</v>
      </c>
      <c r="D702" s="136">
        <v>1.321797865</v>
      </c>
      <c r="E702" s="137">
        <v>1.9736540126341335</v>
      </c>
      <c r="F702" s="138">
        <v>1</v>
      </c>
      <c r="G702" s="139">
        <v>1.9737</v>
      </c>
      <c r="H702" s="140">
        <v>10707.3225</v>
      </c>
      <c r="I702" s="141" t="s">
        <v>18</v>
      </c>
      <c r="J702" s="141" t="s">
        <v>17</v>
      </c>
      <c r="K702" s="142" t="s">
        <v>159</v>
      </c>
      <c r="L702" s="143" t="s">
        <v>165</v>
      </c>
      <c r="M702" s="144"/>
      <c r="O702" s="145"/>
      <c r="P702" s="132"/>
    </row>
    <row r="703" spans="1:16">
      <c r="A703" s="146" t="s">
        <v>827</v>
      </c>
      <c r="B703" s="147" t="s">
        <v>1776</v>
      </c>
      <c r="C703" s="148">
        <v>15.14</v>
      </c>
      <c r="D703" s="149">
        <v>2.3963885390000002</v>
      </c>
      <c r="E703" s="150">
        <v>3.5781884515510236</v>
      </c>
      <c r="F703" s="151">
        <v>1</v>
      </c>
      <c r="G703" s="150">
        <v>3.5781999999999998</v>
      </c>
      <c r="H703" s="152">
        <v>19411.735000000001</v>
      </c>
      <c r="I703" s="153" t="s">
        <v>18</v>
      </c>
      <c r="J703" s="153" t="s">
        <v>17</v>
      </c>
      <c r="K703" s="154" t="s">
        <v>159</v>
      </c>
      <c r="L703" s="155" t="s">
        <v>165</v>
      </c>
      <c r="M703" s="144"/>
      <c r="O703" s="145"/>
      <c r="P703" s="132"/>
    </row>
    <row r="704" spans="1:16">
      <c r="A704" s="156" t="s">
        <v>828</v>
      </c>
      <c r="B704" s="157" t="s">
        <v>1777</v>
      </c>
      <c r="C704" s="158">
        <v>3.71</v>
      </c>
      <c r="D704" s="159">
        <v>0.43930683399999998</v>
      </c>
      <c r="E704" s="160">
        <v>0.65595483141569244</v>
      </c>
      <c r="F704" s="161">
        <v>1</v>
      </c>
      <c r="G704" s="139">
        <v>0.65600000000000003</v>
      </c>
      <c r="H704" s="140">
        <v>3558.8</v>
      </c>
      <c r="I704" s="162" t="s">
        <v>18</v>
      </c>
      <c r="J704" s="162" t="s">
        <v>17</v>
      </c>
      <c r="K704" s="163" t="s">
        <v>159</v>
      </c>
      <c r="L704" s="164" t="s">
        <v>165</v>
      </c>
      <c r="M704" s="144"/>
      <c r="O704" s="145"/>
      <c r="P704" s="132"/>
    </row>
    <row r="705" spans="1:16">
      <c r="A705" s="133" t="s">
        <v>829</v>
      </c>
      <c r="B705" s="134" t="s">
        <v>1777</v>
      </c>
      <c r="C705" s="135">
        <v>4.7300000000000004</v>
      </c>
      <c r="D705" s="136">
        <v>0.55422353999999996</v>
      </c>
      <c r="E705" s="137">
        <v>0.82754371343858557</v>
      </c>
      <c r="F705" s="138">
        <v>1</v>
      </c>
      <c r="G705" s="139">
        <v>0.82750000000000001</v>
      </c>
      <c r="H705" s="140">
        <v>4489.1875</v>
      </c>
      <c r="I705" s="141" t="s">
        <v>18</v>
      </c>
      <c r="J705" s="141" t="s">
        <v>17</v>
      </c>
      <c r="K705" s="142" t="s">
        <v>159</v>
      </c>
      <c r="L705" s="143" t="s">
        <v>165</v>
      </c>
      <c r="M705" s="144"/>
      <c r="O705" s="145"/>
      <c r="P705" s="132"/>
    </row>
    <row r="706" spans="1:16">
      <c r="A706" s="133" t="s">
        <v>830</v>
      </c>
      <c r="B706" s="134" t="s">
        <v>1777</v>
      </c>
      <c r="C706" s="135">
        <v>6.76</v>
      </c>
      <c r="D706" s="136">
        <v>0.76385509699999998</v>
      </c>
      <c r="E706" s="137">
        <v>1.1405569014632091</v>
      </c>
      <c r="F706" s="138">
        <v>1</v>
      </c>
      <c r="G706" s="139">
        <v>1.1406000000000001</v>
      </c>
      <c r="H706" s="140">
        <v>6187.7550000000001</v>
      </c>
      <c r="I706" s="141" t="s">
        <v>18</v>
      </c>
      <c r="J706" s="141" t="s">
        <v>17</v>
      </c>
      <c r="K706" s="142" t="s">
        <v>159</v>
      </c>
      <c r="L706" s="143" t="s">
        <v>165</v>
      </c>
      <c r="M706" s="144"/>
      <c r="O706" s="145"/>
      <c r="P706" s="132"/>
    </row>
    <row r="707" spans="1:16">
      <c r="A707" s="146" t="s">
        <v>831</v>
      </c>
      <c r="B707" s="147" t="s">
        <v>1777</v>
      </c>
      <c r="C707" s="148">
        <v>11.7</v>
      </c>
      <c r="D707" s="149">
        <v>1.4300691910000001</v>
      </c>
      <c r="E707" s="150">
        <v>2.135320287540031</v>
      </c>
      <c r="F707" s="151">
        <v>1</v>
      </c>
      <c r="G707" s="150">
        <v>2.1353</v>
      </c>
      <c r="H707" s="152">
        <v>11584.002500000001</v>
      </c>
      <c r="I707" s="153" t="s">
        <v>18</v>
      </c>
      <c r="J707" s="153" t="s">
        <v>17</v>
      </c>
      <c r="K707" s="154" t="s">
        <v>159</v>
      </c>
      <c r="L707" s="155" t="s">
        <v>165</v>
      </c>
      <c r="M707" s="144"/>
      <c r="O707" s="145"/>
      <c r="P707" s="132"/>
    </row>
    <row r="708" spans="1:16">
      <c r="A708" s="156" t="s">
        <v>832</v>
      </c>
      <c r="B708" s="157" t="s">
        <v>1778</v>
      </c>
      <c r="C708" s="158">
        <v>2.79</v>
      </c>
      <c r="D708" s="159">
        <v>0.33283874000000002</v>
      </c>
      <c r="E708" s="160">
        <v>0.49698106810082426</v>
      </c>
      <c r="F708" s="161">
        <v>1</v>
      </c>
      <c r="G708" s="139">
        <v>0.497</v>
      </c>
      <c r="H708" s="140">
        <v>2696.2249999999999</v>
      </c>
      <c r="I708" s="162" t="s">
        <v>18</v>
      </c>
      <c r="J708" s="162" t="s">
        <v>17</v>
      </c>
      <c r="K708" s="163" t="s">
        <v>159</v>
      </c>
      <c r="L708" s="164" t="s">
        <v>165</v>
      </c>
      <c r="M708" s="144"/>
      <c r="O708" s="145"/>
      <c r="P708" s="132"/>
    </row>
    <row r="709" spans="1:16">
      <c r="A709" s="133" t="s">
        <v>833</v>
      </c>
      <c r="B709" s="134" t="s">
        <v>1778</v>
      </c>
      <c r="C709" s="135">
        <v>4.6399999999999997</v>
      </c>
      <c r="D709" s="136">
        <v>0.50235051200000003</v>
      </c>
      <c r="E709" s="137">
        <v>0.75008904917365071</v>
      </c>
      <c r="F709" s="138">
        <v>1</v>
      </c>
      <c r="G709" s="139">
        <v>0.75009999999999999</v>
      </c>
      <c r="H709" s="140">
        <v>4069.2925</v>
      </c>
      <c r="I709" s="141" t="s">
        <v>18</v>
      </c>
      <c r="J709" s="141" t="s">
        <v>17</v>
      </c>
      <c r="K709" s="142" t="s">
        <v>159</v>
      </c>
      <c r="L709" s="143" t="s">
        <v>165</v>
      </c>
      <c r="M709" s="144"/>
      <c r="O709" s="145"/>
      <c r="P709" s="132"/>
    </row>
    <row r="710" spans="1:16">
      <c r="A710" s="133" t="s">
        <v>834</v>
      </c>
      <c r="B710" s="134" t="s">
        <v>1778</v>
      </c>
      <c r="C710" s="135">
        <v>7.48</v>
      </c>
      <c r="D710" s="136">
        <v>0.93043117500000005</v>
      </c>
      <c r="E710" s="137">
        <v>1.3892814254308405</v>
      </c>
      <c r="F710" s="138">
        <v>1</v>
      </c>
      <c r="G710" s="139">
        <v>1.3893</v>
      </c>
      <c r="H710" s="140">
        <v>7536.9525000000003</v>
      </c>
      <c r="I710" s="141" t="s">
        <v>18</v>
      </c>
      <c r="J710" s="141" t="s">
        <v>17</v>
      </c>
      <c r="K710" s="142" t="s">
        <v>159</v>
      </c>
      <c r="L710" s="143" t="s">
        <v>165</v>
      </c>
      <c r="M710" s="144"/>
      <c r="O710" s="145"/>
      <c r="P710" s="132"/>
    </row>
    <row r="711" spans="1:16">
      <c r="A711" s="146" t="s">
        <v>835</v>
      </c>
      <c r="B711" s="147" t="s">
        <v>1778</v>
      </c>
      <c r="C711" s="148">
        <v>13.98</v>
      </c>
      <c r="D711" s="149">
        <v>2.03676513</v>
      </c>
      <c r="E711" s="150">
        <v>3.0412136212807264</v>
      </c>
      <c r="F711" s="151">
        <v>1</v>
      </c>
      <c r="G711" s="150">
        <v>3.0411999999999999</v>
      </c>
      <c r="H711" s="152">
        <v>16498.509999999998</v>
      </c>
      <c r="I711" s="153" t="s">
        <v>18</v>
      </c>
      <c r="J711" s="153" t="s">
        <v>17</v>
      </c>
      <c r="K711" s="154" t="s">
        <v>159</v>
      </c>
      <c r="L711" s="155" t="s">
        <v>165</v>
      </c>
      <c r="M711" s="144"/>
      <c r="O711" s="145"/>
      <c r="P711" s="132"/>
    </row>
    <row r="712" spans="1:16">
      <c r="A712" s="156" t="s">
        <v>836</v>
      </c>
      <c r="B712" s="157" t="s">
        <v>1779</v>
      </c>
      <c r="C712" s="158">
        <v>3.27</v>
      </c>
      <c r="D712" s="159">
        <v>0.49428294099999998</v>
      </c>
      <c r="E712" s="160">
        <v>0.73804288515873084</v>
      </c>
      <c r="F712" s="161">
        <v>1</v>
      </c>
      <c r="G712" s="139">
        <v>0.73799999999999999</v>
      </c>
      <c r="H712" s="140">
        <v>4003.65</v>
      </c>
      <c r="I712" s="162" t="s">
        <v>18</v>
      </c>
      <c r="J712" s="162" t="s">
        <v>17</v>
      </c>
      <c r="K712" s="163" t="s">
        <v>159</v>
      </c>
      <c r="L712" s="164" t="s">
        <v>165</v>
      </c>
      <c r="M712" s="144"/>
      <c r="O712" s="145"/>
      <c r="P712" s="132"/>
    </row>
    <row r="713" spans="1:16">
      <c r="A713" s="133" t="s">
        <v>837</v>
      </c>
      <c r="B713" s="134" t="s">
        <v>1779</v>
      </c>
      <c r="C713" s="135">
        <v>4.26</v>
      </c>
      <c r="D713" s="136">
        <v>0.58443064</v>
      </c>
      <c r="E713" s="137">
        <v>0.87264770831078231</v>
      </c>
      <c r="F713" s="138">
        <v>1</v>
      </c>
      <c r="G713" s="139">
        <v>0.87260000000000004</v>
      </c>
      <c r="H713" s="140">
        <v>4733.8550000000005</v>
      </c>
      <c r="I713" s="141" t="s">
        <v>18</v>
      </c>
      <c r="J713" s="141" t="s">
        <v>17</v>
      </c>
      <c r="K713" s="142" t="s">
        <v>159</v>
      </c>
      <c r="L713" s="143" t="s">
        <v>165</v>
      </c>
      <c r="M713" s="144"/>
      <c r="O713" s="145"/>
      <c r="P713" s="132"/>
    </row>
    <row r="714" spans="1:16">
      <c r="A714" s="133" t="s">
        <v>838</v>
      </c>
      <c r="B714" s="134" t="s">
        <v>1779</v>
      </c>
      <c r="C714" s="135">
        <v>6.37</v>
      </c>
      <c r="D714" s="136">
        <v>0.853937587</v>
      </c>
      <c r="E714" s="137">
        <v>1.2750643572280695</v>
      </c>
      <c r="F714" s="138">
        <v>1</v>
      </c>
      <c r="G714" s="139">
        <v>1.2750999999999999</v>
      </c>
      <c r="H714" s="140">
        <v>6917.4174999999996</v>
      </c>
      <c r="I714" s="141" t="s">
        <v>18</v>
      </c>
      <c r="J714" s="141" t="s">
        <v>17</v>
      </c>
      <c r="K714" s="142" t="s">
        <v>159</v>
      </c>
      <c r="L714" s="143" t="s">
        <v>165</v>
      </c>
      <c r="M714" s="144"/>
      <c r="O714" s="145"/>
      <c r="P714" s="132"/>
    </row>
    <row r="715" spans="1:16">
      <c r="A715" s="146" t="s">
        <v>839</v>
      </c>
      <c r="B715" s="147" t="s">
        <v>1779</v>
      </c>
      <c r="C715" s="148">
        <v>9.74</v>
      </c>
      <c r="D715" s="149">
        <v>1.2897299149999999</v>
      </c>
      <c r="E715" s="150">
        <v>1.9257714733515852</v>
      </c>
      <c r="F715" s="151">
        <v>1</v>
      </c>
      <c r="G715" s="150">
        <v>1.9258</v>
      </c>
      <c r="H715" s="152">
        <v>10447.465</v>
      </c>
      <c r="I715" s="153" t="s">
        <v>18</v>
      </c>
      <c r="J715" s="153" t="s">
        <v>17</v>
      </c>
      <c r="K715" s="154" t="s">
        <v>159</v>
      </c>
      <c r="L715" s="155" t="s">
        <v>165</v>
      </c>
      <c r="M715" s="144"/>
      <c r="O715" s="145"/>
      <c r="P715" s="132"/>
    </row>
    <row r="716" spans="1:16">
      <c r="A716" s="156" t="s">
        <v>840</v>
      </c>
      <c r="B716" s="157" t="s">
        <v>1780</v>
      </c>
      <c r="C716" s="158">
        <v>2.83</v>
      </c>
      <c r="D716" s="159">
        <v>0.35271420399999998</v>
      </c>
      <c r="E716" s="160">
        <v>0.52665829055311286</v>
      </c>
      <c r="F716" s="161">
        <v>1</v>
      </c>
      <c r="G716" s="139">
        <v>0.52669999999999995</v>
      </c>
      <c r="H716" s="140">
        <v>2857.3474999999999</v>
      </c>
      <c r="I716" s="162" t="s">
        <v>18</v>
      </c>
      <c r="J716" s="162" t="s">
        <v>17</v>
      </c>
      <c r="K716" s="163" t="s">
        <v>159</v>
      </c>
      <c r="L716" s="164" t="s">
        <v>165</v>
      </c>
      <c r="M716" s="144"/>
      <c r="O716" s="145"/>
      <c r="P716" s="132"/>
    </row>
    <row r="717" spans="1:16">
      <c r="A717" s="133" t="s">
        <v>841</v>
      </c>
      <c r="B717" s="134" t="s">
        <v>1780</v>
      </c>
      <c r="C717" s="135">
        <v>4.04</v>
      </c>
      <c r="D717" s="136">
        <v>0.48040913600000001</v>
      </c>
      <c r="E717" s="137">
        <v>0.71732709219688229</v>
      </c>
      <c r="F717" s="138">
        <v>1</v>
      </c>
      <c r="G717" s="139">
        <v>0.71730000000000005</v>
      </c>
      <c r="H717" s="140">
        <v>3891.3525000000004</v>
      </c>
      <c r="I717" s="141" t="s">
        <v>18</v>
      </c>
      <c r="J717" s="141" t="s">
        <v>17</v>
      </c>
      <c r="K717" s="142" t="s">
        <v>159</v>
      </c>
      <c r="L717" s="143" t="s">
        <v>165</v>
      </c>
      <c r="M717" s="144"/>
      <c r="O717" s="145"/>
      <c r="P717" s="132"/>
    </row>
    <row r="718" spans="1:16">
      <c r="A718" s="133" t="s">
        <v>842</v>
      </c>
      <c r="B718" s="134" t="s">
        <v>1780</v>
      </c>
      <c r="C718" s="135">
        <v>5.77</v>
      </c>
      <c r="D718" s="136">
        <v>0.705938489</v>
      </c>
      <c r="E718" s="137">
        <v>1.0540782130009925</v>
      </c>
      <c r="F718" s="138">
        <v>1</v>
      </c>
      <c r="G718" s="139">
        <v>1.0541</v>
      </c>
      <c r="H718" s="140">
        <v>5718.4925000000003</v>
      </c>
      <c r="I718" s="141" t="s">
        <v>18</v>
      </c>
      <c r="J718" s="141" t="s">
        <v>17</v>
      </c>
      <c r="K718" s="142" t="s">
        <v>159</v>
      </c>
      <c r="L718" s="143" t="s">
        <v>165</v>
      </c>
      <c r="M718" s="144"/>
      <c r="O718" s="145"/>
      <c r="P718" s="132"/>
    </row>
    <row r="719" spans="1:16">
      <c r="A719" s="146" t="s">
        <v>843</v>
      </c>
      <c r="B719" s="147" t="s">
        <v>1780</v>
      </c>
      <c r="C719" s="148">
        <v>9.8800000000000008</v>
      </c>
      <c r="D719" s="149">
        <v>1.3353759039999999</v>
      </c>
      <c r="E719" s="150">
        <v>1.9939281800130109</v>
      </c>
      <c r="F719" s="151">
        <v>1</v>
      </c>
      <c r="G719" s="150">
        <v>1.9939</v>
      </c>
      <c r="H719" s="152">
        <v>10816.907499999999</v>
      </c>
      <c r="I719" s="153" t="s">
        <v>18</v>
      </c>
      <c r="J719" s="153" t="s">
        <v>17</v>
      </c>
      <c r="K719" s="154" t="s">
        <v>159</v>
      </c>
      <c r="L719" s="155" t="s">
        <v>165</v>
      </c>
      <c r="M719" s="144"/>
      <c r="O719" s="145"/>
      <c r="P719" s="132"/>
    </row>
    <row r="720" spans="1:16">
      <c r="A720" s="156" t="s">
        <v>844</v>
      </c>
      <c r="B720" s="157" t="s">
        <v>1781</v>
      </c>
      <c r="C720" s="158">
        <v>2.31</v>
      </c>
      <c r="D720" s="159">
        <v>0.40221151500000002</v>
      </c>
      <c r="E720" s="160">
        <v>0.60056563225527981</v>
      </c>
      <c r="F720" s="161">
        <v>1</v>
      </c>
      <c r="G720" s="139">
        <v>0.60060000000000002</v>
      </c>
      <c r="H720" s="140">
        <v>3258.2550000000001</v>
      </c>
      <c r="I720" s="162" t="s">
        <v>18</v>
      </c>
      <c r="J720" s="162" t="s">
        <v>17</v>
      </c>
      <c r="K720" s="163" t="s">
        <v>159</v>
      </c>
      <c r="L720" s="164" t="s">
        <v>165</v>
      </c>
      <c r="M720" s="144"/>
      <c r="O720" s="145"/>
      <c r="P720" s="132"/>
    </row>
    <row r="721" spans="1:16">
      <c r="A721" s="133" t="s">
        <v>845</v>
      </c>
      <c r="B721" s="134" t="s">
        <v>1781</v>
      </c>
      <c r="C721" s="135">
        <v>3.3</v>
      </c>
      <c r="D721" s="136">
        <v>0.525719661</v>
      </c>
      <c r="E721" s="137">
        <v>0.78498289786033693</v>
      </c>
      <c r="F721" s="138">
        <v>1</v>
      </c>
      <c r="G721" s="139">
        <v>0.78500000000000003</v>
      </c>
      <c r="H721" s="140">
        <v>4258.625</v>
      </c>
      <c r="I721" s="141" t="s">
        <v>18</v>
      </c>
      <c r="J721" s="141" t="s">
        <v>17</v>
      </c>
      <c r="K721" s="142" t="s">
        <v>159</v>
      </c>
      <c r="L721" s="143" t="s">
        <v>165</v>
      </c>
      <c r="M721" s="144"/>
      <c r="O721" s="145"/>
      <c r="P721" s="132"/>
    </row>
    <row r="722" spans="1:16">
      <c r="A722" s="133" t="s">
        <v>846</v>
      </c>
      <c r="B722" s="134" t="s">
        <v>1781</v>
      </c>
      <c r="C722" s="135">
        <v>5.05</v>
      </c>
      <c r="D722" s="136">
        <v>0.77489544300000002</v>
      </c>
      <c r="E722" s="137">
        <v>1.1570418904019448</v>
      </c>
      <c r="F722" s="138">
        <v>1</v>
      </c>
      <c r="G722" s="139">
        <v>1.157</v>
      </c>
      <c r="H722" s="140">
        <v>6276.7250000000004</v>
      </c>
      <c r="I722" s="141" t="s">
        <v>18</v>
      </c>
      <c r="J722" s="141" t="s">
        <v>17</v>
      </c>
      <c r="K722" s="142" t="s">
        <v>159</v>
      </c>
      <c r="L722" s="143" t="s">
        <v>165</v>
      </c>
      <c r="M722" s="144"/>
      <c r="O722" s="145"/>
      <c r="P722" s="132"/>
    </row>
    <row r="723" spans="1:16">
      <c r="A723" s="146" t="s">
        <v>847</v>
      </c>
      <c r="B723" s="147" t="s">
        <v>1781</v>
      </c>
      <c r="C723" s="148">
        <v>8.59</v>
      </c>
      <c r="D723" s="149">
        <v>1.428125619</v>
      </c>
      <c r="E723" s="150">
        <v>2.1324182260537663</v>
      </c>
      <c r="F723" s="151">
        <v>1</v>
      </c>
      <c r="G723" s="150">
        <v>2.1324000000000001</v>
      </c>
      <c r="H723" s="152">
        <v>11568.27</v>
      </c>
      <c r="I723" s="153" t="s">
        <v>18</v>
      </c>
      <c r="J723" s="153" t="s">
        <v>17</v>
      </c>
      <c r="K723" s="154" t="s">
        <v>159</v>
      </c>
      <c r="L723" s="155" t="s">
        <v>165</v>
      </c>
      <c r="M723" s="144"/>
      <c r="O723" s="145"/>
      <c r="P723" s="132"/>
    </row>
    <row r="724" spans="1:16">
      <c r="A724" s="156" t="s">
        <v>848</v>
      </c>
      <c r="B724" s="157" t="s">
        <v>1782</v>
      </c>
      <c r="C724" s="158">
        <v>2.48</v>
      </c>
      <c r="D724" s="159">
        <v>0.33394894000000003</v>
      </c>
      <c r="E724" s="160">
        <v>0.4986387729154908</v>
      </c>
      <c r="F724" s="161">
        <v>1</v>
      </c>
      <c r="G724" s="139">
        <v>0.49859999999999999</v>
      </c>
      <c r="H724" s="140">
        <v>2704.9049999999997</v>
      </c>
      <c r="I724" s="162" t="s">
        <v>18</v>
      </c>
      <c r="J724" s="162" t="s">
        <v>17</v>
      </c>
      <c r="K724" s="163" t="s">
        <v>159</v>
      </c>
      <c r="L724" s="164" t="s">
        <v>165</v>
      </c>
      <c r="M724" s="144"/>
      <c r="O724" s="145"/>
      <c r="P724" s="132"/>
    </row>
    <row r="725" spans="1:16">
      <c r="A725" s="133" t="s">
        <v>849</v>
      </c>
      <c r="B725" s="134" t="s">
        <v>1782</v>
      </c>
      <c r="C725" s="135">
        <v>3.72</v>
      </c>
      <c r="D725" s="136">
        <v>0.45988116000000001</v>
      </c>
      <c r="E725" s="137">
        <v>0.68667556575970112</v>
      </c>
      <c r="F725" s="138">
        <v>1</v>
      </c>
      <c r="G725" s="139">
        <v>0.68669999999999998</v>
      </c>
      <c r="H725" s="140">
        <v>3725.3474999999999</v>
      </c>
      <c r="I725" s="141" t="s">
        <v>18</v>
      </c>
      <c r="J725" s="141" t="s">
        <v>17</v>
      </c>
      <c r="K725" s="142" t="s">
        <v>159</v>
      </c>
      <c r="L725" s="143" t="s">
        <v>165</v>
      </c>
      <c r="M725" s="144"/>
      <c r="O725" s="145"/>
      <c r="P725" s="132"/>
    </row>
    <row r="726" spans="1:16">
      <c r="A726" s="133" t="s">
        <v>850</v>
      </c>
      <c r="B726" s="134" t="s">
        <v>1782</v>
      </c>
      <c r="C726" s="135">
        <v>5.87</v>
      </c>
      <c r="D726" s="136">
        <v>0.69757365599999999</v>
      </c>
      <c r="E726" s="137">
        <v>1.0415881896376513</v>
      </c>
      <c r="F726" s="138">
        <v>1</v>
      </c>
      <c r="G726" s="139">
        <v>1.0416000000000001</v>
      </c>
      <c r="H726" s="140">
        <v>5650.68</v>
      </c>
      <c r="I726" s="141" t="s">
        <v>18</v>
      </c>
      <c r="J726" s="141" t="s">
        <v>17</v>
      </c>
      <c r="K726" s="142" t="s">
        <v>159</v>
      </c>
      <c r="L726" s="143" t="s">
        <v>165</v>
      </c>
      <c r="M726" s="144"/>
      <c r="O726" s="145"/>
      <c r="P726" s="132"/>
    </row>
    <row r="727" spans="1:16">
      <c r="A727" s="146" t="s">
        <v>851</v>
      </c>
      <c r="B727" s="147" t="s">
        <v>1782</v>
      </c>
      <c r="C727" s="148">
        <v>10.59</v>
      </c>
      <c r="D727" s="149">
        <v>1.3010905909999999</v>
      </c>
      <c r="E727" s="150">
        <v>1.9427347658241725</v>
      </c>
      <c r="F727" s="151">
        <v>1</v>
      </c>
      <c r="G727" s="150">
        <v>1.9427000000000001</v>
      </c>
      <c r="H727" s="152">
        <v>10539.147500000001</v>
      </c>
      <c r="I727" s="153" t="s">
        <v>18</v>
      </c>
      <c r="J727" s="153" t="s">
        <v>17</v>
      </c>
      <c r="K727" s="154" t="s">
        <v>159</v>
      </c>
      <c r="L727" s="155" t="s">
        <v>165</v>
      </c>
      <c r="M727" s="144"/>
      <c r="O727" s="145"/>
      <c r="P727" s="132"/>
    </row>
    <row r="728" spans="1:16">
      <c r="A728" s="156" t="s">
        <v>852</v>
      </c>
      <c r="B728" s="157" t="s">
        <v>1783</v>
      </c>
      <c r="C728" s="158">
        <v>3.26</v>
      </c>
      <c r="D728" s="159">
        <v>1.133106333</v>
      </c>
      <c r="E728" s="160">
        <v>1.69190760560549</v>
      </c>
      <c r="F728" s="161">
        <v>1</v>
      </c>
      <c r="G728" s="139">
        <v>1.6919</v>
      </c>
      <c r="H728" s="140">
        <v>9178.557499999999</v>
      </c>
      <c r="I728" s="162" t="s">
        <v>18</v>
      </c>
      <c r="J728" s="162" t="s">
        <v>17</v>
      </c>
      <c r="K728" s="163" t="s">
        <v>159</v>
      </c>
      <c r="L728" s="164" t="s">
        <v>165</v>
      </c>
      <c r="M728" s="144"/>
      <c r="O728" s="145"/>
      <c r="P728" s="132"/>
    </row>
    <row r="729" spans="1:16">
      <c r="A729" s="133" t="s">
        <v>853</v>
      </c>
      <c r="B729" s="134" t="s">
        <v>1783</v>
      </c>
      <c r="C729" s="135">
        <v>6.97</v>
      </c>
      <c r="D729" s="136">
        <v>1.959506838</v>
      </c>
      <c r="E729" s="137">
        <v>2.9258547286295724</v>
      </c>
      <c r="F729" s="138">
        <v>1</v>
      </c>
      <c r="G729" s="139">
        <v>2.9258999999999999</v>
      </c>
      <c r="H729" s="140">
        <v>15873.0075</v>
      </c>
      <c r="I729" s="141" t="s">
        <v>18</v>
      </c>
      <c r="J729" s="141" t="s">
        <v>17</v>
      </c>
      <c r="K729" s="142" t="s">
        <v>159</v>
      </c>
      <c r="L729" s="143" t="s">
        <v>165</v>
      </c>
      <c r="M729" s="144"/>
      <c r="O729" s="145"/>
      <c r="P729" s="132"/>
    </row>
    <row r="730" spans="1:16">
      <c r="A730" s="133" t="s">
        <v>854</v>
      </c>
      <c r="B730" s="134" t="s">
        <v>1783</v>
      </c>
      <c r="C730" s="135">
        <v>8.5399999999999991</v>
      </c>
      <c r="D730" s="136">
        <v>2.3190852720000001</v>
      </c>
      <c r="E730" s="137">
        <v>3.4627624040862868</v>
      </c>
      <c r="F730" s="138">
        <v>1</v>
      </c>
      <c r="G730" s="139">
        <v>3.4628000000000001</v>
      </c>
      <c r="H730" s="140">
        <v>18785.690000000002</v>
      </c>
      <c r="I730" s="141" t="s">
        <v>18</v>
      </c>
      <c r="J730" s="141" t="s">
        <v>17</v>
      </c>
      <c r="K730" s="142" t="s">
        <v>159</v>
      </c>
      <c r="L730" s="143" t="s">
        <v>165</v>
      </c>
      <c r="M730" s="144"/>
      <c r="O730" s="145"/>
      <c r="P730" s="132"/>
    </row>
    <row r="731" spans="1:16">
      <c r="A731" s="146" t="s">
        <v>855</v>
      </c>
      <c r="B731" s="147" t="s">
        <v>1783</v>
      </c>
      <c r="C731" s="148">
        <v>12.82</v>
      </c>
      <c r="D731" s="149">
        <v>3.4231556439999999</v>
      </c>
      <c r="E731" s="150">
        <v>5.111314711233689</v>
      </c>
      <c r="F731" s="151">
        <v>1</v>
      </c>
      <c r="G731" s="150">
        <v>5.1113</v>
      </c>
      <c r="H731" s="152">
        <v>27728.802499999998</v>
      </c>
      <c r="I731" s="153" t="s">
        <v>18</v>
      </c>
      <c r="J731" s="153" t="s">
        <v>17</v>
      </c>
      <c r="K731" s="154" t="s">
        <v>159</v>
      </c>
      <c r="L731" s="155" t="s">
        <v>165</v>
      </c>
      <c r="M731" s="144"/>
      <c r="O731" s="145"/>
      <c r="P731" s="132"/>
    </row>
    <row r="732" spans="1:16">
      <c r="A732" s="156" t="s">
        <v>856</v>
      </c>
      <c r="B732" s="157" t="s">
        <v>1784</v>
      </c>
      <c r="C732" s="158">
        <v>1.76</v>
      </c>
      <c r="D732" s="159">
        <v>1.0184407980000001</v>
      </c>
      <c r="E732" s="160">
        <v>1.5206937617523004</v>
      </c>
      <c r="F732" s="161">
        <v>1</v>
      </c>
      <c r="G732" s="139">
        <v>1.5206999999999999</v>
      </c>
      <c r="H732" s="140">
        <v>8249.7975000000006</v>
      </c>
      <c r="I732" s="162" t="s">
        <v>18</v>
      </c>
      <c r="J732" s="162" t="s">
        <v>17</v>
      </c>
      <c r="K732" s="163" t="s">
        <v>159</v>
      </c>
      <c r="L732" s="164" t="s">
        <v>165</v>
      </c>
      <c r="M732" s="144"/>
      <c r="O732" s="145"/>
      <c r="P732" s="132"/>
    </row>
    <row r="733" spans="1:16">
      <c r="A733" s="133" t="s">
        <v>857</v>
      </c>
      <c r="B733" s="134" t="s">
        <v>1784</v>
      </c>
      <c r="C733" s="135">
        <v>2.2799999999999998</v>
      </c>
      <c r="D733" s="136">
        <v>1.1555227379999999</v>
      </c>
      <c r="E733" s="137">
        <v>1.7253788562774539</v>
      </c>
      <c r="F733" s="138">
        <v>1</v>
      </c>
      <c r="G733" s="139">
        <v>1.7254</v>
      </c>
      <c r="H733" s="140">
        <v>9360.2950000000001</v>
      </c>
      <c r="I733" s="141" t="s">
        <v>18</v>
      </c>
      <c r="J733" s="141" t="s">
        <v>17</v>
      </c>
      <c r="K733" s="142" t="s">
        <v>159</v>
      </c>
      <c r="L733" s="143" t="s">
        <v>165</v>
      </c>
      <c r="M733" s="144"/>
      <c r="O733" s="145"/>
      <c r="P733" s="132"/>
    </row>
    <row r="734" spans="1:16">
      <c r="A734" s="133" t="s">
        <v>858</v>
      </c>
      <c r="B734" s="134" t="s">
        <v>1784</v>
      </c>
      <c r="C734" s="135">
        <v>4.9400000000000004</v>
      </c>
      <c r="D734" s="136">
        <v>1.587519648</v>
      </c>
      <c r="E734" s="137">
        <v>2.3704188109054991</v>
      </c>
      <c r="F734" s="138">
        <v>1</v>
      </c>
      <c r="G734" s="139">
        <v>2.3704000000000001</v>
      </c>
      <c r="H734" s="140">
        <v>12859.42</v>
      </c>
      <c r="I734" s="141" t="s">
        <v>18</v>
      </c>
      <c r="J734" s="141" t="s">
        <v>17</v>
      </c>
      <c r="K734" s="142" t="s">
        <v>159</v>
      </c>
      <c r="L734" s="143" t="s">
        <v>165</v>
      </c>
      <c r="M734" s="144"/>
      <c r="O734" s="145"/>
      <c r="P734" s="132"/>
    </row>
    <row r="735" spans="1:16">
      <c r="A735" s="146" t="s">
        <v>859</v>
      </c>
      <c r="B735" s="147" t="s">
        <v>1784</v>
      </c>
      <c r="C735" s="148">
        <v>16.97</v>
      </c>
      <c r="D735" s="149">
        <v>3.9417422800000002</v>
      </c>
      <c r="E735" s="150">
        <v>5.8856468705913807</v>
      </c>
      <c r="F735" s="151">
        <v>1</v>
      </c>
      <c r="G735" s="150">
        <v>5.8856000000000002</v>
      </c>
      <c r="H735" s="152">
        <v>31929.38</v>
      </c>
      <c r="I735" s="153" t="s">
        <v>18</v>
      </c>
      <c r="J735" s="153" t="s">
        <v>17</v>
      </c>
      <c r="K735" s="154" t="s">
        <v>159</v>
      </c>
      <c r="L735" s="155" t="s">
        <v>165</v>
      </c>
      <c r="M735" s="144"/>
      <c r="O735" s="145"/>
      <c r="P735" s="132"/>
    </row>
    <row r="736" spans="1:16">
      <c r="A736" s="156" t="s">
        <v>860</v>
      </c>
      <c r="B736" s="157" t="s">
        <v>1785</v>
      </c>
      <c r="C736" s="158">
        <v>1.73</v>
      </c>
      <c r="D736" s="159">
        <v>0.74571098599999996</v>
      </c>
      <c r="E736" s="160">
        <v>1.1134648638460738</v>
      </c>
      <c r="F736" s="161">
        <v>1</v>
      </c>
      <c r="G736" s="139">
        <v>1.1134999999999999</v>
      </c>
      <c r="H736" s="140">
        <v>6040.7374999999993</v>
      </c>
      <c r="I736" s="162" t="s">
        <v>18</v>
      </c>
      <c r="J736" s="162" t="s">
        <v>17</v>
      </c>
      <c r="K736" s="163" t="s">
        <v>159</v>
      </c>
      <c r="L736" s="164" t="s">
        <v>165</v>
      </c>
      <c r="M736" s="144"/>
      <c r="O736" s="145"/>
      <c r="P736" s="132"/>
    </row>
    <row r="737" spans="1:16">
      <c r="A737" s="133" t="s">
        <v>861</v>
      </c>
      <c r="B737" s="134" t="s">
        <v>1785</v>
      </c>
      <c r="C737" s="135">
        <v>3.31</v>
      </c>
      <c r="D737" s="136">
        <v>1.0948997739999999</v>
      </c>
      <c r="E737" s="137">
        <v>1.6348591487453386</v>
      </c>
      <c r="F737" s="138">
        <v>1</v>
      </c>
      <c r="G737" s="139">
        <v>1.6349</v>
      </c>
      <c r="H737" s="140">
        <v>8869.3325000000004</v>
      </c>
      <c r="I737" s="141" t="s">
        <v>18</v>
      </c>
      <c r="J737" s="141" t="s">
        <v>17</v>
      </c>
      <c r="K737" s="142" t="s">
        <v>159</v>
      </c>
      <c r="L737" s="143" t="s">
        <v>165</v>
      </c>
      <c r="M737" s="144"/>
      <c r="O737" s="145"/>
      <c r="P737" s="132"/>
    </row>
    <row r="738" spans="1:16">
      <c r="A738" s="133" t="s">
        <v>862</v>
      </c>
      <c r="B738" s="134" t="s">
        <v>1785</v>
      </c>
      <c r="C738" s="135">
        <v>7.59</v>
      </c>
      <c r="D738" s="136">
        <v>1.7340554029999999</v>
      </c>
      <c r="E738" s="137">
        <v>2.5892199517668684</v>
      </c>
      <c r="F738" s="138">
        <v>1</v>
      </c>
      <c r="G738" s="139">
        <v>2.5891999999999999</v>
      </c>
      <c r="H738" s="140">
        <v>14046.41</v>
      </c>
      <c r="I738" s="141" t="s">
        <v>18</v>
      </c>
      <c r="J738" s="141" t="s">
        <v>17</v>
      </c>
      <c r="K738" s="142" t="s">
        <v>159</v>
      </c>
      <c r="L738" s="143" t="s">
        <v>165</v>
      </c>
      <c r="M738" s="144"/>
      <c r="O738" s="145"/>
      <c r="P738" s="132"/>
    </row>
    <row r="739" spans="1:16">
      <c r="A739" s="146" t="s">
        <v>863</v>
      </c>
      <c r="B739" s="147" t="s">
        <v>1785</v>
      </c>
      <c r="C739" s="148">
        <v>16.86</v>
      </c>
      <c r="D739" s="149">
        <v>3.5086551940000001</v>
      </c>
      <c r="E739" s="150">
        <v>5.2389791101589456</v>
      </c>
      <c r="F739" s="151">
        <v>1</v>
      </c>
      <c r="G739" s="150">
        <v>5.2389999999999999</v>
      </c>
      <c r="H739" s="152">
        <v>28421.575000000001</v>
      </c>
      <c r="I739" s="153" t="s">
        <v>18</v>
      </c>
      <c r="J739" s="153" t="s">
        <v>17</v>
      </c>
      <c r="K739" s="154" t="s">
        <v>159</v>
      </c>
      <c r="L739" s="155" t="s">
        <v>165</v>
      </c>
      <c r="M739" s="144"/>
      <c r="O739" s="145"/>
      <c r="P739" s="132"/>
    </row>
    <row r="740" spans="1:16">
      <c r="A740" s="156" t="s">
        <v>864</v>
      </c>
      <c r="B740" s="157" t="s">
        <v>1786</v>
      </c>
      <c r="C740" s="158">
        <v>4.07</v>
      </c>
      <c r="D740" s="159">
        <v>1.0674822399999999</v>
      </c>
      <c r="E740" s="160">
        <v>1.5939204186804108</v>
      </c>
      <c r="F740" s="161">
        <v>1</v>
      </c>
      <c r="G740" s="139">
        <v>1.5939000000000001</v>
      </c>
      <c r="H740" s="140">
        <v>8646.9075000000012</v>
      </c>
      <c r="I740" s="162" t="s">
        <v>18</v>
      </c>
      <c r="J740" s="162" t="s">
        <v>17</v>
      </c>
      <c r="K740" s="163" t="s">
        <v>159</v>
      </c>
      <c r="L740" s="164" t="s">
        <v>165</v>
      </c>
      <c r="M740" s="144"/>
      <c r="O740" s="145"/>
      <c r="P740" s="132"/>
    </row>
    <row r="741" spans="1:16">
      <c r="A741" s="133" t="s">
        <v>865</v>
      </c>
      <c r="B741" s="134" t="s">
        <v>1786</v>
      </c>
      <c r="C741" s="135">
        <v>6.16</v>
      </c>
      <c r="D741" s="136">
        <v>1.295482002</v>
      </c>
      <c r="E741" s="137">
        <v>1.9343602522331209</v>
      </c>
      <c r="F741" s="138">
        <v>1</v>
      </c>
      <c r="G741" s="139">
        <v>1.9343999999999999</v>
      </c>
      <c r="H741" s="140">
        <v>10494.119999999999</v>
      </c>
      <c r="I741" s="141" t="s">
        <v>18</v>
      </c>
      <c r="J741" s="141" t="s">
        <v>17</v>
      </c>
      <c r="K741" s="142" t="s">
        <v>159</v>
      </c>
      <c r="L741" s="143" t="s">
        <v>165</v>
      </c>
      <c r="M741" s="144"/>
      <c r="O741" s="145"/>
      <c r="P741" s="132"/>
    </row>
    <row r="742" spans="1:16">
      <c r="A742" s="133" t="s">
        <v>866</v>
      </c>
      <c r="B742" s="134" t="s">
        <v>1786</v>
      </c>
      <c r="C742" s="135">
        <v>10.4</v>
      </c>
      <c r="D742" s="136">
        <v>1.816865618</v>
      </c>
      <c r="E742" s="137">
        <v>2.7128687466768566</v>
      </c>
      <c r="F742" s="138">
        <v>1</v>
      </c>
      <c r="G742" s="139">
        <v>2.7128999999999999</v>
      </c>
      <c r="H742" s="140">
        <v>14717.4825</v>
      </c>
      <c r="I742" s="141" t="s">
        <v>18</v>
      </c>
      <c r="J742" s="141" t="s">
        <v>17</v>
      </c>
      <c r="K742" s="142" t="s">
        <v>159</v>
      </c>
      <c r="L742" s="143" t="s">
        <v>165</v>
      </c>
      <c r="M742" s="144"/>
      <c r="O742" s="145"/>
      <c r="P742" s="132"/>
    </row>
    <row r="743" spans="1:16">
      <c r="A743" s="146" t="s">
        <v>867</v>
      </c>
      <c r="B743" s="147" t="s">
        <v>1786</v>
      </c>
      <c r="C743" s="148">
        <v>21.38</v>
      </c>
      <c r="D743" s="149">
        <v>3.6497651699999998</v>
      </c>
      <c r="E743" s="150">
        <v>5.4496787017754791</v>
      </c>
      <c r="F743" s="151">
        <v>1</v>
      </c>
      <c r="G743" s="150">
        <v>5.4497</v>
      </c>
      <c r="H743" s="152">
        <v>29564.622500000001</v>
      </c>
      <c r="I743" s="153" t="s">
        <v>18</v>
      </c>
      <c r="J743" s="153" t="s">
        <v>17</v>
      </c>
      <c r="K743" s="154" t="s">
        <v>159</v>
      </c>
      <c r="L743" s="155" t="s">
        <v>165</v>
      </c>
      <c r="M743" s="144"/>
      <c r="O743" s="145"/>
      <c r="P743" s="132"/>
    </row>
    <row r="744" spans="1:16">
      <c r="A744" s="156" t="s">
        <v>868</v>
      </c>
      <c r="B744" s="157" t="s">
        <v>1787</v>
      </c>
      <c r="C744" s="158">
        <v>2.67</v>
      </c>
      <c r="D744" s="159">
        <v>0.36128535699999997</v>
      </c>
      <c r="E744" s="160">
        <v>0.5394563824242562</v>
      </c>
      <c r="F744" s="161">
        <v>1</v>
      </c>
      <c r="G744" s="139">
        <v>0.53949999999999998</v>
      </c>
      <c r="H744" s="140">
        <v>2926.7874999999999</v>
      </c>
      <c r="I744" s="162" t="s">
        <v>18</v>
      </c>
      <c r="J744" s="162" t="s">
        <v>17</v>
      </c>
      <c r="K744" s="163" t="s">
        <v>159</v>
      </c>
      <c r="L744" s="164" t="s">
        <v>165</v>
      </c>
      <c r="M744" s="144"/>
      <c r="O744" s="145"/>
      <c r="P744" s="132"/>
    </row>
    <row r="745" spans="1:16">
      <c r="A745" s="133" t="s">
        <v>869</v>
      </c>
      <c r="B745" s="134" t="s">
        <v>1787</v>
      </c>
      <c r="C745" s="135">
        <v>2.85</v>
      </c>
      <c r="D745" s="136">
        <v>0.46723302100000003</v>
      </c>
      <c r="E745" s="137">
        <v>0.69765306114472991</v>
      </c>
      <c r="F745" s="138">
        <v>1</v>
      </c>
      <c r="G745" s="139">
        <v>0.69769999999999999</v>
      </c>
      <c r="H745" s="140">
        <v>3785.0225</v>
      </c>
      <c r="I745" s="141" t="s">
        <v>18</v>
      </c>
      <c r="J745" s="141" t="s">
        <v>17</v>
      </c>
      <c r="K745" s="142" t="s">
        <v>159</v>
      </c>
      <c r="L745" s="143" t="s">
        <v>165</v>
      </c>
      <c r="M745" s="144"/>
      <c r="O745" s="145"/>
      <c r="P745" s="132"/>
    </row>
    <row r="746" spans="1:16">
      <c r="A746" s="133" t="s">
        <v>870</v>
      </c>
      <c r="B746" s="134" t="s">
        <v>1787</v>
      </c>
      <c r="C746" s="135">
        <v>4.5199999999999996</v>
      </c>
      <c r="D746" s="136">
        <v>0.65932600399999997</v>
      </c>
      <c r="E746" s="137">
        <v>0.98447837440608121</v>
      </c>
      <c r="F746" s="138">
        <v>1</v>
      </c>
      <c r="G746" s="139">
        <v>0.98450000000000004</v>
      </c>
      <c r="H746" s="140">
        <v>5340.9125000000004</v>
      </c>
      <c r="I746" s="141" t="s">
        <v>18</v>
      </c>
      <c r="J746" s="141" t="s">
        <v>17</v>
      </c>
      <c r="K746" s="142" t="s">
        <v>159</v>
      </c>
      <c r="L746" s="143" t="s">
        <v>165</v>
      </c>
      <c r="M746" s="144"/>
      <c r="O746" s="145"/>
      <c r="P746" s="132"/>
    </row>
    <row r="747" spans="1:16">
      <c r="A747" s="146" t="s">
        <v>871</v>
      </c>
      <c r="B747" s="147" t="s">
        <v>1787</v>
      </c>
      <c r="C747" s="148">
        <v>8.2799999999999994</v>
      </c>
      <c r="D747" s="149">
        <v>1.3223002429999999</v>
      </c>
      <c r="E747" s="150">
        <v>1.9744041427272541</v>
      </c>
      <c r="F747" s="151">
        <v>1</v>
      </c>
      <c r="G747" s="150">
        <v>1.9743999999999999</v>
      </c>
      <c r="H747" s="152">
        <v>10711.119999999999</v>
      </c>
      <c r="I747" s="153" t="s">
        <v>18</v>
      </c>
      <c r="J747" s="153" t="s">
        <v>17</v>
      </c>
      <c r="K747" s="154" t="s">
        <v>159</v>
      </c>
      <c r="L747" s="155" t="s">
        <v>165</v>
      </c>
      <c r="M747" s="144"/>
      <c r="O747" s="145"/>
      <c r="P747" s="132"/>
    </row>
    <row r="748" spans="1:16">
      <c r="A748" s="156" t="s">
        <v>872</v>
      </c>
      <c r="B748" s="157" t="s">
        <v>1788</v>
      </c>
      <c r="C748" s="158">
        <v>3.63</v>
      </c>
      <c r="D748" s="159">
        <v>0.37193462799999999</v>
      </c>
      <c r="E748" s="160">
        <v>0.55535743431525653</v>
      </c>
      <c r="F748" s="161">
        <v>1</v>
      </c>
      <c r="G748" s="139">
        <v>0.5554</v>
      </c>
      <c r="H748" s="140">
        <v>3013.0450000000001</v>
      </c>
      <c r="I748" s="162" t="s">
        <v>18</v>
      </c>
      <c r="J748" s="162" t="s">
        <v>17</v>
      </c>
      <c r="K748" s="163" t="s">
        <v>159</v>
      </c>
      <c r="L748" s="164" t="s">
        <v>165</v>
      </c>
      <c r="M748" s="144"/>
      <c r="O748" s="145"/>
      <c r="P748" s="132"/>
    </row>
    <row r="749" spans="1:16">
      <c r="A749" s="133" t="s">
        <v>873</v>
      </c>
      <c r="B749" s="134" t="s">
        <v>1788</v>
      </c>
      <c r="C749" s="135">
        <v>5</v>
      </c>
      <c r="D749" s="136">
        <v>0.50307441799999997</v>
      </c>
      <c r="E749" s="137">
        <v>0.75116995573243817</v>
      </c>
      <c r="F749" s="138">
        <v>1</v>
      </c>
      <c r="G749" s="139">
        <v>0.75119999999999998</v>
      </c>
      <c r="H749" s="140">
        <v>4075.2599999999998</v>
      </c>
      <c r="I749" s="141" t="s">
        <v>18</v>
      </c>
      <c r="J749" s="141" t="s">
        <v>17</v>
      </c>
      <c r="K749" s="142" t="s">
        <v>159</v>
      </c>
      <c r="L749" s="143" t="s">
        <v>165</v>
      </c>
      <c r="M749" s="144"/>
      <c r="O749" s="145"/>
      <c r="P749" s="132"/>
    </row>
    <row r="750" spans="1:16">
      <c r="A750" s="133" t="s">
        <v>874</v>
      </c>
      <c r="B750" s="134" t="s">
        <v>1788</v>
      </c>
      <c r="C750" s="135">
        <v>7.31</v>
      </c>
      <c r="D750" s="136">
        <v>0.76144512499999994</v>
      </c>
      <c r="E750" s="137">
        <v>1.1369584307483727</v>
      </c>
      <c r="F750" s="138">
        <v>1</v>
      </c>
      <c r="G750" s="139">
        <v>1.137</v>
      </c>
      <c r="H750" s="140">
        <v>6168.2250000000004</v>
      </c>
      <c r="I750" s="141" t="s">
        <v>18</v>
      </c>
      <c r="J750" s="141" t="s">
        <v>17</v>
      </c>
      <c r="K750" s="142" t="s">
        <v>159</v>
      </c>
      <c r="L750" s="143" t="s">
        <v>165</v>
      </c>
      <c r="M750" s="144"/>
      <c r="O750" s="145"/>
      <c r="P750" s="132"/>
    </row>
    <row r="751" spans="1:16">
      <c r="A751" s="146" t="s">
        <v>875</v>
      </c>
      <c r="B751" s="147" t="s">
        <v>1788</v>
      </c>
      <c r="C751" s="148">
        <v>13.73</v>
      </c>
      <c r="D751" s="149">
        <v>1.497448753</v>
      </c>
      <c r="E751" s="150">
        <v>2.2359286683160362</v>
      </c>
      <c r="F751" s="151">
        <v>1</v>
      </c>
      <c r="G751" s="150">
        <v>2.2359</v>
      </c>
      <c r="H751" s="152">
        <v>12129.7575</v>
      </c>
      <c r="I751" s="153" t="s">
        <v>18</v>
      </c>
      <c r="J751" s="153" t="s">
        <v>17</v>
      </c>
      <c r="K751" s="154" t="s">
        <v>159</v>
      </c>
      <c r="L751" s="155" t="s">
        <v>165</v>
      </c>
      <c r="M751" s="144"/>
      <c r="O751" s="145"/>
      <c r="P751" s="132"/>
    </row>
    <row r="752" spans="1:16">
      <c r="A752" s="156" t="s">
        <v>876</v>
      </c>
      <c r="B752" s="157" t="s">
        <v>1789</v>
      </c>
      <c r="C752" s="158">
        <v>2.2000000000000002</v>
      </c>
      <c r="D752" s="159">
        <v>0.310762237</v>
      </c>
      <c r="E752" s="160">
        <v>0.46401734506524533</v>
      </c>
      <c r="F752" s="161">
        <v>1</v>
      </c>
      <c r="G752" s="139">
        <v>0.46400000000000002</v>
      </c>
      <c r="H752" s="140">
        <v>2517.2000000000003</v>
      </c>
      <c r="I752" s="162" t="s">
        <v>18</v>
      </c>
      <c r="J752" s="162" t="s">
        <v>17</v>
      </c>
      <c r="K752" s="163" t="s">
        <v>159</v>
      </c>
      <c r="L752" s="164" t="s">
        <v>165</v>
      </c>
      <c r="M752" s="144"/>
      <c r="O752" s="145"/>
      <c r="P752" s="132"/>
    </row>
    <row r="753" spans="1:16">
      <c r="A753" s="133" t="s">
        <v>877</v>
      </c>
      <c r="B753" s="134" t="s">
        <v>1789</v>
      </c>
      <c r="C753" s="135">
        <v>3</v>
      </c>
      <c r="D753" s="136">
        <v>0.413971904</v>
      </c>
      <c r="E753" s="137">
        <v>0.61812575968065464</v>
      </c>
      <c r="F753" s="138">
        <v>1</v>
      </c>
      <c r="G753" s="139">
        <v>0.61809999999999998</v>
      </c>
      <c r="H753" s="140">
        <v>3353.1925000000001</v>
      </c>
      <c r="I753" s="141" t="s">
        <v>18</v>
      </c>
      <c r="J753" s="141" t="s">
        <v>17</v>
      </c>
      <c r="K753" s="142" t="s">
        <v>159</v>
      </c>
      <c r="L753" s="143" t="s">
        <v>165</v>
      </c>
      <c r="M753" s="144"/>
      <c r="O753" s="145"/>
      <c r="P753" s="132"/>
    </row>
    <row r="754" spans="1:16">
      <c r="A754" s="133" t="s">
        <v>878</v>
      </c>
      <c r="B754" s="134" t="s">
        <v>1789</v>
      </c>
      <c r="C754" s="135">
        <v>4.6900000000000004</v>
      </c>
      <c r="D754" s="136">
        <v>0.59573629299999997</v>
      </c>
      <c r="E754" s="137">
        <v>0.88952884271093435</v>
      </c>
      <c r="F754" s="138">
        <v>1</v>
      </c>
      <c r="G754" s="139">
        <v>0.88949999999999996</v>
      </c>
      <c r="H754" s="140">
        <v>4825.5374999999995</v>
      </c>
      <c r="I754" s="141" t="s">
        <v>18</v>
      </c>
      <c r="J754" s="141" t="s">
        <v>17</v>
      </c>
      <c r="K754" s="142" t="s">
        <v>159</v>
      </c>
      <c r="L754" s="143" t="s">
        <v>165</v>
      </c>
      <c r="M754" s="144"/>
      <c r="O754" s="145"/>
      <c r="P754" s="132"/>
    </row>
    <row r="755" spans="1:16">
      <c r="A755" s="146" t="s">
        <v>879</v>
      </c>
      <c r="B755" s="147" t="s">
        <v>1789</v>
      </c>
      <c r="C755" s="148">
        <v>8.18</v>
      </c>
      <c r="D755" s="149">
        <v>1.068379301</v>
      </c>
      <c r="E755" s="150">
        <v>1.5952598731379406</v>
      </c>
      <c r="F755" s="151">
        <v>1</v>
      </c>
      <c r="G755" s="150">
        <v>1.5952999999999999</v>
      </c>
      <c r="H755" s="152">
        <v>8654.5025000000005</v>
      </c>
      <c r="I755" s="153" t="s">
        <v>18</v>
      </c>
      <c r="J755" s="153" t="s">
        <v>17</v>
      </c>
      <c r="K755" s="154" t="s">
        <v>159</v>
      </c>
      <c r="L755" s="155" t="s">
        <v>165</v>
      </c>
      <c r="M755" s="144"/>
      <c r="O755" s="145"/>
      <c r="P755" s="132"/>
    </row>
    <row r="756" spans="1:16">
      <c r="A756" s="156" t="s">
        <v>880</v>
      </c>
      <c r="B756" s="157" t="s">
        <v>1790</v>
      </c>
      <c r="C756" s="158">
        <v>2.85</v>
      </c>
      <c r="D756" s="159">
        <v>0.49849228200000001</v>
      </c>
      <c r="E756" s="160">
        <v>0.74432809939244837</v>
      </c>
      <c r="F756" s="161">
        <v>1</v>
      </c>
      <c r="G756" s="139">
        <v>0.74429999999999996</v>
      </c>
      <c r="H756" s="140">
        <v>4037.8274999999999</v>
      </c>
      <c r="I756" s="162" t="s">
        <v>18</v>
      </c>
      <c r="J756" s="162" t="s">
        <v>17</v>
      </c>
      <c r="K756" s="163" t="s">
        <v>159</v>
      </c>
      <c r="L756" s="164" t="s">
        <v>165</v>
      </c>
      <c r="M756" s="144"/>
      <c r="O756" s="145"/>
      <c r="P756" s="132"/>
    </row>
    <row r="757" spans="1:16">
      <c r="A757" s="133" t="s">
        <v>881</v>
      </c>
      <c r="B757" s="134" t="s">
        <v>1790</v>
      </c>
      <c r="C757" s="135">
        <v>3.86</v>
      </c>
      <c r="D757" s="136">
        <v>0.62844474400000006</v>
      </c>
      <c r="E757" s="137">
        <v>0.93836775164894892</v>
      </c>
      <c r="F757" s="138">
        <v>1</v>
      </c>
      <c r="G757" s="139">
        <v>0.93840000000000001</v>
      </c>
      <c r="H757" s="140">
        <v>5090.82</v>
      </c>
      <c r="I757" s="141" t="s">
        <v>18</v>
      </c>
      <c r="J757" s="141" t="s">
        <v>17</v>
      </c>
      <c r="K757" s="142" t="s">
        <v>159</v>
      </c>
      <c r="L757" s="143" t="s">
        <v>165</v>
      </c>
      <c r="M757" s="144"/>
      <c r="O757" s="145"/>
      <c r="P757" s="132"/>
    </row>
    <row r="758" spans="1:16">
      <c r="A758" s="133" t="s">
        <v>882</v>
      </c>
      <c r="B758" s="134" t="s">
        <v>1790</v>
      </c>
      <c r="C758" s="135">
        <v>6.43</v>
      </c>
      <c r="D758" s="136">
        <v>0.93997953899999998</v>
      </c>
      <c r="E758" s="137">
        <v>1.4035386484311902</v>
      </c>
      <c r="F758" s="138">
        <v>1</v>
      </c>
      <c r="G758" s="139">
        <v>1.4035</v>
      </c>
      <c r="H758" s="140">
        <v>7613.9875000000002</v>
      </c>
      <c r="I758" s="141" t="s">
        <v>18</v>
      </c>
      <c r="J758" s="141" t="s">
        <v>17</v>
      </c>
      <c r="K758" s="142" t="s">
        <v>159</v>
      </c>
      <c r="L758" s="143" t="s">
        <v>165</v>
      </c>
      <c r="M758" s="144"/>
      <c r="O758" s="145"/>
      <c r="P758" s="132"/>
    </row>
    <row r="759" spans="1:16">
      <c r="A759" s="146" t="s">
        <v>883</v>
      </c>
      <c r="B759" s="147" t="s">
        <v>1790</v>
      </c>
      <c r="C759" s="148">
        <v>18.260000000000002</v>
      </c>
      <c r="D759" s="149">
        <v>2.9222469640000002</v>
      </c>
      <c r="E759" s="150">
        <v>4.3633785460884482</v>
      </c>
      <c r="F759" s="151">
        <v>1</v>
      </c>
      <c r="G759" s="150">
        <v>4.3634000000000004</v>
      </c>
      <c r="H759" s="152">
        <v>23671.445000000003</v>
      </c>
      <c r="I759" s="153" t="s">
        <v>18</v>
      </c>
      <c r="J759" s="153" t="s">
        <v>17</v>
      </c>
      <c r="K759" s="154" t="s">
        <v>159</v>
      </c>
      <c r="L759" s="155" t="s">
        <v>165</v>
      </c>
      <c r="M759" s="144"/>
      <c r="O759" s="145"/>
      <c r="P759" s="132"/>
    </row>
    <row r="760" spans="1:16">
      <c r="A760" s="156" t="s">
        <v>884</v>
      </c>
      <c r="B760" s="157" t="s">
        <v>1791</v>
      </c>
      <c r="C760" s="158">
        <v>2.89</v>
      </c>
      <c r="D760" s="159">
        <v>0.40991839699999999</v>
      </c>
      <c r="E760" s="160">
        <v>0.61207323034343208</v>
      </c>
      <c r="F760" s="161">
        <v>1</v>
      </c>
      <c r="G760" s="139">
        <v>0.61209999999999998</v>
      </c>
      <c r="H760" s="140">
        <v>3320.6424999999999</v>
      </c>
      <c r="I760" s="162" t="s">
        <v>18</v>
      </c>
      <c r="J760" s="162" t="s">
        <v>17</v>
      </c>
      <c r="K760" s="163" t="s">
        <v>159</v>
      </c>
      <c r="L760" s="164" t="s">
        <v>165</v>
      </c>
      <c r="M760" s="144"/>
      <c r="O760" s="145"/>
      <c r="P760" s="132"/>
    </row>
    <row r="761" spans="1:16">
      <c r="A761" s="133" t="s">
        <v>885</v>
      </c>
      <c r="B761" s="134" t="s">
        <v>1791</v>
      </c>
      <c r="C761" s="135">
        <v>3.99</v>
      </c>
      <c r="D761" s="136">
        <v>0.55385233499999997</v>
      </c>
      <c r="E761" s="137">
        <v>0.82698944545468334</v>
      </c>
      <c r="F761" s="138">
        <v>1</v>
      </c>
      <c r="G761" s="139">
        <v>0.82699999999999996</v>
      </c>
      <c r="H761" s="140">
        <v>4486.4749999999995</v>
      </c>
      <c r="I761" s="141" t="s">
        <v>18</v>
      </c>
      <c r="J761" s="141" t="s">
        <v>17</v>
      </c>
      <c r="K761" s="142" t="s">
        <v>159</v>
      </c>
      <c r="L761" s="143" t="s">
        <v>165</v>
      </c>
      <c r="M761" s="144"/>
      <c r="O761" s="145"/>
      <c r="P761" s="132"/>
    </row>
    <row r="762" spans="1:16">
      <c r="A762" s="133" t="s">
        <v>886</v>
      </c>
      <c r="B762" s="134" t="s">
        <v>1791</v>
      </c>
      <c r="C762" s="135">
        <v>6.07</v>
      </c>
      <c r="D762" s="136">
        <v>0.82610187999999996</v>
      </c>
      <c r="E762" s="137">
        <v>1.2335012285003211</v>
      </c>
      <c r="F762" s="138">
        <v>1</v>
      </c>
      <c r="G762" s="139">
        <v>1.2335</v>
      </c>
      <c r="H762" s="140">
        <v>6691.7375000000002</v>
      </c>
      <c r="I762" s="141" t="s">
        <v>18</v>
      </c>
      <c r="J762" s="141" t="s">
        <v>17</v>
      </c>
      <c r="K762" s="142" t="s">
        <v>159</v>
      </c>
      <c r="L762" s="143" t="s">
        <v>165</v>
      </c>
      <c r="M762" s="144"/>
      <c r="O762" s="145"/>
      <c r="P762" s="132"/>
    </row>
    <row r="763" spans="1:16">
      <c r="A763" s="146" t="s">
        <v>887</v>
      </c>
      <c r="B763" s="147" t="s">
        <v>1791</v>
      </c>
      <c r="C763" s="148">
        <v>10.77</v>
      </c>
      <c r="D763" s="149">
        <v>1.5310179310000001</v>
      </c>
      <c r="E763" s="150">
        <v>2.2860527792825258</v>
      </c>
      <c r="F763" s="151">
        <v>1</v>
      </c>
      <c r="G763" s="150">
        <v>2.2860999999999998</v>
      </c>
      <c r="H763" s="152">
        <v>12402.092499999999</v>
      </c>
      <c r="I763" s="153" t="s">
        <v>18</v>
      </c>
      <c r="J763" s="153" t="s">
        <v>17</v>
      </c>
      <c r="K763" s="154" t="s">
        <v>159</v>
      </c>
      <c r="L763" s="155" t="s">
        <v>165</v>
      </c>
      <c r="M763" s="144"/>
      <c r="O763" s="145"/>
      <c r="P763" s="132"/>
    </row>
    <row r="764" spans="1:16">
      <c r="A764" s="156" t="s">
        <v>888</v>
      </c>
      <c r="B764" s="157" t="s">
        <v>1792</v>
      </c>
      <c r="C764" s="158">
        <v>2.44</v>
      </c>
      <c r="D764" s="159">
        <v>0.36544584699999999</v>
      </c>
      <c r="E764" s="160">
        <v>0.54566865436117917</v>
      </c>
      <c r="F764" s="161">
        <v>1</v>
      </c>
      <c r="G764" s="139">
        <v>0.54569999999999996</v>
      </c>
      <c r="H764" s="140">
        <v>2960.4224999999997</v>
      </c>
      <c r="I764" s="162" t="s">
        <v>18</v>
      </c>
      <c r="J764" s="162" t="s">
        <v>17</v>
      </c>
      <c r="K764" s="163" t="s">
        <v>159</v>
      </c>
      <c r="L764" s="164" t="s">
        <v>165</v>
      </c>
      <c r="M764" s="144"/>
      <c r="O764" s="145"/>
      <c r="P764" s="132"/>
    </row>
    <row r="765" spans="1:16">
      <c r="A765" s="133" t="s">
        <v>889</v>
      </c>
      <c r="B765" s="134" t="s">
        <v>1792</v>
      </c>
      <c r="C765" s="135">
        <v>2.9</v>
      </c>
      <c r="D765" s="136">
        <v>0.441283757</v>
      </c>
      <c r="E765" s="137">
        <v>0.65890669123853962</v>
      </c>
      <c r="F765" s="138">
        <v>1</v>
      </c>
      <c r="G765" s="139">
        <v>0.65890000000000004</v>
      </c>
      <c r="H765" s="140">
        <v>3574.5325000000003</v>
      </c>
      <c r="I765" s="141" t="s">
        <v>18</v>
      </c>
      <c r="J765" s="141" t="s">
        <v>17</v>
      </c>
      <c r="K765" s="142" t="s">
        <v>159</v>
      </c>
      <c r="L765" s="143" t="s">
        <v>165</v>
      </c>
      <c r="M765" s="144"/>
      <c r="O765" s="145"/>
      <c r="P765" s="132"/>
    </row>
    <row r="766" spans="1:16">
      <c r="A766" s="133" t="s">
        <v>890</v>
      </c>
      <c r="B766" s="134" t="s">
        <v>1792</v>
      </c>
      <c r="C766" s="135">
        <v>3.96</v>
      </c>
      <c r="D766" s="136">
        <v>0.59648142900000001</v>
      </c>
      <c r="E766" s="137">
        <v>0.89064144902941877</v>
      </c>
      <c r="F766" s="138">
        <v>1</v>
      </c>
      <c r="G766" s="139">
        <v>0.89059999999999995</v>
      </c>
      <c r="H766" s="140">
        <v>4831.5050000000001</v>
      </c>
      <c r="I766" s="141" t="s">
        <v>18</v>
      </c>
      <c r="J766" s="141" t="s">
        <v>17</v>
      </c>
      <c r="K766" s="142" t="s">
        <v>159</v>
      </c>
      <c r="L766" s="143" t="s">
        <v>165</v>
      </c>
      <c r="M766" s="144"/>
      <c r="O766" s="145"/>
      <c r="P766" s="132"/>
    </row>
    <row r="767" spans="1:16">
      <c r="A767" s="146" t="s">
        <v>891</v>
      </c>
      <c r="B767" s="147" t="s">
        <v>1792</v>
      </c>
      <c r="C767" s="148">
        <v>7.1</v>
      </c>
      <c r="D767" s="149">
        <v>1.1149424939999999</v>
      </c>
      <c r="E767" s="150">
        <v>1.6647861109530602</v>
      </c>
      <c r="F767" s="151">
        <v>1</v>
      </c>
      <c r="G767" s="150">
        <v>1.6648000000000001</v>
      </c>
      <c r="H767" s="152">
        <v>9031.5400000000009</v>
      </c>
      <c r="I767" s="153" t="s">
        <v>18</v>
      </c>
      <c r="J767" s="153" t="s">
        <v>17</v>
      </c>
      <c r="K767" s="154" t="s">
        <v>159</v>
      </c>
      <c r="L767" s="155" t="s">
        <v>165</v>
      </c>
      <c r="M767" s="144"/>
      <c r="O767" s="145"/>
      <c r="P767" s="132"/>
    </row>
    <row r="768" spans="1:16">
      <c r="A768" s="156" t="s">
        <v>892</v>
      </c>
      <c r="B768" s="157" t="s">
        <v>1793</v>
      </c>
      <c r="C768" s="158">
        <v>2.78</v>
      </c>
      <c r="D768" s="159">
        <v>0.37905757499999998</v>
      </c>
      <c r="E768" s="160">
        <v>0.56599312476428765</v>
      </c>
      <c r="F768" s="161">
        <v>1</v>
      </c>
      <c r="G768" s="139">
        <v>0.56599999999999995</v>
      </c>
      <c r="H768" s="140">
        <v>3070.5499999999997</v>
      </c>
      <c r="I768" s="162" t="s">
        <v>18</v>
      </c>
      <c r="J768" s="162" t="s">
        <v>17</v>
      </c>
      <c r="K768" s="163" t="s">
        <v>159</v>
      </c>
      <c r="L768" s="164" t="s">
        <v>165</v>
      </c>
      <c r="M768" s="144"/>
      <c r="O768" s="145"/>
      <c r="P768" s="132"/>
    </row>
    <row r="769" spans="1:16">
      <c r="A769" s="133" t="s">
        <v>893</v>
      </c>
      <c r="B769" s="134" t="s">
        <v>1793</v>
      </c>
      <c r="C769" s="135">
        <v>3.77</v>
      </c>
      <c r="D769" s="136">
        <v>0.49055043999999998</v>
      </c>
      <c r="E769" s="137">
        <v>0.732469668730657</v>
      </c>
      <c r="F769" s="138">
        <v>1</v>
      </c>
      <c r="G769" s="139">
        <v>0.73250000000000004</v>
      </c>
      <c r="H769" s="140">
        <v>3973.8125</v>
      </c>
      <c r="I769" s="141" t="s">
        <v>18</v>
      </c>
      <c r="J769" s="141" t="s">
        <v>17</v>
      </c>
      <c r="K769" s="142" t="s">
        <v>159</v>
      </c>
      <c r="L769" s="143" t="s">
        <v>165</v>
      </c>
      <c r="M769" s="144"/>
      <c r="O769" s="145"/>
      <c r="P769" s="132"/>
    </row>
    <row r="770" spans="1:16">
      <c r="A770" s="133" t="s">
        <v>894</v>
      </c>
      <c r="B770" s="134" t="s">
        <v>1793</v>
      </c>
      <c r="C770" s="135">
        <v>5.66</v>
      </c>
      <c r="D770" s="136">
        <v>0.70731641199999995</v>
      </c>
      <c r="E770" s="137">
        <v>1.0561356707485512</v>
      </c>
      <c r="F770" s="138">
        <v>1</v>
      </c>
      <c r="G770" s="139">
        <v>1.0561</v>
      </c>
      <c r="H770" s="140">
        <v>5729.3425000000007</v>
      </c>
      <c r="I770" s="141" t="s">
        <v>18</v>
      </c>
      <c r="J770" s="141" t="s">
        <v>17</v>
      </c>
      <c r="K770" s="142" t="s">
        <v>159</v>
      </c>
      <c r="L770" s="143" t="s">
        <v>165</v>
      </c>
      <c r="M770" s="144"/>
      <c r="O770" s="145"/>
      <c r="P770" s="132"/>
    </row>
    <row r="771" spans="1:16">
      <c r="A771" s="146" t="s">
        <v>895</v>
      </c>
      <c r="B771" s="147" t="s">
        <v>1793</v>
      </c>
      <c r="C771" s="148">
        <v>9.44</v>
      </c>
      <c r="D771" s="149">
        <v>1.295728167</v>
      </c>
      <c r="E771" s="150">
        <v>1.9347278156502552</v>
      </c>
      <c r="F771" s="151">
        <v>1</v>
      </c>
      <c r="G771" s="150">
        <v>1.9347000000000001</v>
      </c>
      <c r="H771" s="152">
        <v>10495.747500000001</v>
      </c>
      <c r="I771" s="153" t="s">
        <v>18</v>
      </c>
      <c r="J771" s="153" t="s">
        <v>17</v>
      </c>
      <c r="K771" s="154" t="s">
        <v>159</v>
      </c>
      <c r="L771" s="155" t="s">
        <v>165</v>
      </c>
      <c r="M771" s="144"/>
      <c r="O771" s="145"/>
      <c r="P771" s="132"/>
    </row>
    <row r="772" spans="1:16">
      <c r="A772" s="156" t="s">
        <v>896</v>
      </c>
      <c r="B772" s="157" t="s">
        <v>1794</v>
      </c>
      <c r="C772" s="158">
        <v>2.48</v>
      </c>
      <c r="D772" s="159">
        <v>0.38904620200000001</v>
      </c>
      <c r="E772" s="160">
        <v>0.58090773030365705</v>
      </c>
      <c r="F772" s="161">
        <v>1</v>
      </c>
      <c r="G772" s="139">
        <v>0.58089999999999997</v>
      </c>
      <c r="H772" s="140">
        <v>3151.3824999999997</v>
      </c>
      <c r="I772" s="162" t="s">
        <v>18</v>
      </c>
      <c r="J772" s="162" t="s">
        <v>17</v>
      </c>
      <c r="K772" s="163" t="s">
        <v>159</v>
      </c>
      <c r="L772" s="164" t="s">
        <v>165</v>
      </c>
      <c r="M772" s="144"/>
      <c r="O772" s="145"/>
      <c r="P772" s="132"/>
    </row>
    <row r="773" spans="1:16">
      <c r="A773" s="133" t="s">
        <v>897</v>
      </c>
      <c r="B773" s="134" t="s">
        <v>1794</v>
      </c>
      <c r="C773" s="135">
        <v>3.83</v>
      </c>
      <c r="D773" s="136">
        <v>0.53117318000000002</v>
      </c>
      <c r="E773" s="137">
        <v>0.79312586732815837</v>
      </c>
      <c r="F773" s="138">
        <v>1</v>
      </c>
      <c r="G773" s="139">
        <v>0.79310000000000003</v>
      </c>
      <c r="H773" s="140">
        <v>4302.5675000000001</v>
      </c>
      <c r="I773" s="141" t="s">
        <v>18</v>
      </c>
      <c r="J773" s="141" t="s">
        <v>17</v>
      </c>
      <c r="K773" s="142" t="s">
        <v>159</v>
      </c>
      <c r="L773" s="143" t="s">
        <v>165</v>
      </c>
      <c r="M773" s="144"/>
      <c r="O773" s="145"/>
      <c r="P773" s="132"/>
    </row>
    <row r="774" spans="1:16">
      <c r="A774" s="133" t="s">
        <v>898</v>
      </c>
      <c r="B774" s="134" t="s">
        <v>1794</v>
      </c>
      <c r="C774" s="135">
        <v>6.18</v>
      </c>
      <c r="D774" s="136">
        <v>0.79003567900000005</v>
      </c>
      <c r="E774" s="137">
        <v>1.179648665858968</v>
      </c>
      <c r="F774" s="138">
        <v>1</v>
      </c>
      <c r="G774" s="139">
        <v>1.1796</v>
      </c>
      <c r="H774" s="140">
        <v>6399.33</v>
      </c>
      <c r="I774" s="141" t="s">
        <v>18</v>
      </c>
      <c r="J774" s="141" t="s">
        <v>17</v>
      </c>
      <c r="K774" s="142" t="s">
        <v>159</v>
      </c>
      <c r="L774" s="143" t="s">
        <v>165</v>
      </c>
      <c r="M774" s="144"/>
      <c r="O774" s="145"/>
      <c r="P774" s="132"/>
    </row>
    <row r="775" spans="1:16">
      <c r="A775" s="146" t="s">
        <v>899</v>
      </c>
      <c r="B775" s="147" t="s">
        <v>1794</v>
      </c>
      <c r="C775" s="148">
        <v>10.73</v>
      </c>
      <c r="D775" s="149">
        <v>1.472118955</v>
      </c>
      <c r="E775" s="150">
        <v>2.1981072594715663</v>
      </c>
      <c r="F775" s="151">
        <v>1</v>
      </c>
      <c r="G775" s="150">
        <v>2.1981000000000002</v>
      </c>
      <c r="H775" s="152">
        <v>11924.692500000001</v>
      </c>
      <c r="I775" s="153" t="s">
        <v>18</v>
      </c>
      <c r="J775" s="153" t="s">
        <v>17</v>
      </c>
      <c r="K775" s="154" t="s">
        <v>159</v>
      </c>
      <c r="L775" s="155" t="s">
        <v>165</v>
      </c>
      <c r="M775" s="144"/>
      <c r="O775" s="145"/>
      <c r="P775" s="132"/>
    </row>
    <row r="776" spans="1:16">
      <c r="A776" s="156" t="s">
        <v>900</v>
      </c>
      <c r="B776" s="157" t="s">
        <v>1795</v>
      </c>
      <c r="C776" s="158">
        <v>4.87</v>
      </c>
      <c r="D776" s="159">
        <v>3.7536654970000001</v>
      </c>
      <c r="E776" s="160">
        <v>5.6048183813947601</v>
      </c>
      <c r="F776" s="161">
        <v>1</v>
      </c>
      <c r="G776" s="139">
        <v>5.6048</v>
      </c>
      <c r="H776" s="140">
        <v>30406.04</v>
      </c>
      <c r="I776" s="162" t="s">
        <v>18</v>
      </c>
      <c r="J776" s="162" t="s">
        <v>17</v>
      </c>
      <c r="K776" s="163" t="s">
        <v>159</v>
      </c>
      <c r="L776" s="164" t="s">
        <v>165</v>
      </c>
      <c r="M776" s="144"/>
      <c r="O776" s="145"/>
      <c r="P776" s="132"/>
    </row>
    <row r="777" spans="1:16">
      <c r="A777" s="133" t="s">
        <v>901</v>
      </c>
      <c r="B777" s="134" t="s">
        <v>1795</v>
      </c>
      <c r="C777" s="135">
        <v>5.47</v>
      </c>
      <c r="D777" s="136">
        <v>4.1698198299999998</v>
      </c>
      <c r="E777" s="137">
        <v>6.2262028539748631</v>
      </c>
      <c r="F777" s="138">
        <v>1</v>
      </c>
      <c r="G777" s="139">
        <v>6.2262000000000004</v>
      </c>
      <c r="H777" s="140">
        <v>33777.135000000002</v>
      </c>
      <c r="I777" s="141" t="s">
        <v>18</v>
      </c>
      <c r="J777" s="141" t="s">
        <v>17</v>
      </c>
      <c r="K777" s="142" t="s">
        <v>159</v>
      </c>
      <c r="L777" s="143" t="s">
        <v>165</v>
      </c>
      <c r="M777" s="144"/>
      <c r="O777" s="145"/>
      <c r="P777" s="132"/>
    </row>
    <row r="778" spans="1:16">
      <c r="A778" s="133" t="s">
        <v>902</v>
      </c>
      <c r="B778" s="134" t="s">
        <v>1795</v>
      </c>
      <c r="C778" s="135">
        <v>7.71</v>
      </c>
      <c r="D778" s="136">
        <v>4.9908329939999998</v>
      </c>
      <c r="E778" s="137">
        <v>7.4521058217891181</v>
      </c>
      <c r="F778" s="138">
        <v>1</v>
      </c>
      <c r="G778" s="139">
        <v>7.4520999999999997</v>
      </c>
      <c r="H778" s="140">
        <v>40427.642500000002</v>
      </c>
      <c r="I778" s="141" t="s">
        <v>18</v>
      </c>
      <c r="J778" s="141" t="s">
        <v>17</v>
      </c>
      <c r="K778" s="142" t="s">
        <v>159</v>
      </c>
      <c r="L778" s="143" t="s">
        <v>165</v>
      </c>
      <c r="M778" s="144"/>
      <c r="O778" s="145"/>
      <c r="P778" s="132"/>
    </row>
    <row r="779" spans="1:16">
      <c r="A779" s="146" t="s">
        <v>903</v>
      </c>
      <c r="B779" s="147" t="s">
        <v>1795</v>
      </c>
      <c r="C779" s="148">
        <v>16.239999999999998</v>
      </c>
      <c r="D779" s="149">
        <v>7.345683256</v>
      </c>
      <c r="E779" s="150">
        <v>10.968271032684537</v>
      </c>
      <c r="F779" s="151">
        <v>1</v>
      </c>
      <c r="G779" s="150">
        <v>10.968299999999999</v>
      </c>
      <c r="H779" s="152">
        <v>59503.027499999997</v>
      </c>
      <c r="I779" s="153" t="s">
        <v>18</v>
      </c>
      <c r="J779" s="153" t="s">
        <v>17</v>
      </c>
      <c r="K779" s="154" t="s">
        <v>159</v>
      </c>
      <c r="L779" s="155" t="s">
        <v>165</v>
      </c>
      <c r="M779" s="144"/>
      <c r="O779" s="145"/>
      <c r="P779" s="132"/>
    </row>
    <row r="780" spans="1:16">
      <c r="A780" s="156" t="s">
        <v>904</v>
      </c>
      <c r="B780" s="157" t="s">
        <v>1796</v>
      </c>
      <c r="C780" s="158">
        <v>4.34</v>
      </c>
      <c r="D780" s="159">
        <v>1.193968734</v>
      </c>
      <c r="E780" s="160">
        <v>1.7827848305828491</v>
      </c>
      <c r="F780" s="161">
        <v>1</v>
      </c>
      <c r="G780" s="139">
        <v>1.7827999999999999</v>
      </c>
      <c r="H780" s="140">
        <v>9671.69</v>
      </c>
      <c r="I780" s="162" t="s">
        <v>18</v>
      </c>
      <c r="J780" s="162" t="s">
        <v>17</v>
      </c>
      <c r="K780" s="163" t="s">
        <v>159</v>
      </c>
      <c r="L780" s="164" t="s">
        <v>165</v>
      </c>
      <c r="M780" s="144"/>
      <c r="O780" s="145"/>
      <c r="P780" s="132"/>
    </row>
    <row r="781" spans="1:16">
      <c r="A781" s="133" t="s">
        <v>905</v>
      </c>
      <c r="B781" s="134" t="s">
        <v>1796</v>
      </c>
      <c r="C781" s="135">
        <v>6.56</v>
      </c>
      <c r="D781" s="136">
        <v>1.901670725</v>
      </c>
      <c r="E781" s="137">
        <v>2.8394962319787918</v>
      </c>
      <c r="F781" s="138">
        <v>1</v>
      </c>
      <c r="G781" s="139">
        <v>2.8395000000000001</v>
      </c>
      <c r="H781" s="140">
        <v>15404.2875</v>
      </c>
      <c r="I781" s="141" t="s">
        <v>18</v>
      </c>
      <c r="J781" s="141" t="s">
        <v>17</v>
      </c>
      <c r="K781" s="142" t="s">
        <v>159</v>
      </c>
      <c r="L781" s="143" t="s">
        <v>165</v>
      </c>
      <c r="M781" s="144"/>
      <c r="O781" s="145"/>
      <c r="P781" s="132"/>
    </row>
    <row r="782" spans="1:16">
      <c r="A782" s="133" t="s">
        <v>906</v>
      </c>
      <c r="B782" s="134" t="s">
        <v>1796</v>
      </c>
      <c r="C782" s="135">
        <v>9.67</v>
      </c>
      <c r="D782" s="136">
        <v>2.4382555099999998</v>
      </c>
      <c r="E782" s="137">
        <v>3.6407024845200406</v>
      </c>
      <c r="F782" s="138">
        <v>1</v>
      </c>
      <c r="G782" s="139">
        <v>3.6406999999999998</v>
      </c>
      <c r="H782" s="140">
        <v>19750.797500000001</v>
      </c>
      <c r="I782" s="141" t="s">
        <v>18</v>
      </c>
      <c r="J782" s="141" t="s">
        <v>17</v>
      </c>
      <c r="K782" s="142" t="s">
        <v>159</v>
      </c>
      <c r="L782" s="143" t="s">
        <v>165</v>
      </c>
      <c r="M782" s="144"/>
      <c r="O782" s="145"/>
      <c r="P782" s="132"/>
    </row>
    <row r="783" spans="1:16">
      <c r="A783" s="146" t="s">
        <v>907</v>
      </c>
      <c r="B783" s="147" t="s">
        <v>1796</v>
      </c>
      <c r="C783" s="148">
        <v>20.59</v>
      </c>
      <c r="D783" s="149">
        <v>4.8114227410000003</v>
      </c>
      <c r="E783" s="150">
        <v>7.1842178374631978</v>
      </c>
      <c r="F783" s="151">
        <v>1</v>
      </c>
      <c r="G783" s="150">
        <v>7.1841999999999997</v>
      </c>
      <c r="H783" s="152">
        <v>38974.284999999996</v>
      </c>
      <c r="I783" s="153" t="s">
        <v>18</v>
      </c>
      <c r="J783" s="153" t="s">
        <v>17</v>
      </c>
      <c r="K783" s="154" t="s">
        <v>159</v>
      </c>
      <c r="L783" s="155" t="s">
        <v>165</v>
      </c>
      <c r="M783" s="144"/>
      <c r="O783" s="145"/>
      <c r="P783" s="132"/>
    </row>
    <row r="784" spans="1:16">
      <c r="A784" s="156" t="s">
        <v>908</v>
      </c>
      <c r="B784" s="157" t="s">
        <v>1797</v>
      </c>
      <c r="C784" s="158">
        <v>3.04</v>
      </c>
      <c r="D784" s="159">
        <v>1.1505416470000001</v>
      </c>
      <c r="E784" s="160">
        <v>1.7179412967989889</v>
      </c>
      <c r="F784" s="161">
        <v>1</v>
      </c>
      <c r="G784" s="139">
        <v>1.7179</v>
      </c>
      <c r="H784" s="140">
        <v>9319.6075000000001</v>
      </c>
      <c r="I784" s="162" t="s">
        <v>18</v>
      </c>
      <c r="J784" s="162" t="s">
        <v>17</v>
      </c>
      <c r="K784" s="163" t="s">
        <v>159</v>
      </c>
      <c r="L784" s="164" t="s">
        <v>165</v>
      </c>
      <c r="M784" s="144"/>
      <c r="O784" s="145"/>
      <c r="P784" s="132"/>
    </row>
    <row r="785" spans="1:16">
      <c r="A785" s="133" t="s">
        <v>909</v>
      </c>
      <c r="B785" s="134" t="s">
        <v>1797</v>
      </c>
      <c r="C785" s="135">
        <v>4.05</v>
      </c>
      <c r="D785" s="136">
        <v>1.3407817360000001</v>
      </c>
      <c r="E785" s="137">
        <v>2.0019999452207919</v>
      </c>
      <c r="F785" s="138">
        <v>1</v>
      </c>
      <c r="G785" s="139">
        <v>2.0019999999999998</v>
      </c>
      <c r="H785" s="140">
        <v>10860.849999999999</v>
      </c>
      <c r="I785" s="141" t="s">
        <v>18</v>
      </c>
      <c r="J785" s="141" t="s">
        <v>17</v>
      </c>
      <c r="K785" s="142" t="s">
        <v>159</v>
      </c>
      <c r="L785" s="143" t="s">
        <v>165</v>
      </c>
      <c r="M785" s="144"/>
      <c r="O785" s="145"/>
      <c r="P785" s="132"/>
    </row>
    <row r="786" spans="1:16">
      <c r="A786" s="133" t="s">
        <v>910</v>
      </c>
      <c r="B786" s="134" t="s">
        <v>1797</v>
      </c>
      <c r="C786" s="135">
        <v>7.39</v>
      </c>
      <c r="D786" s="136">
        <v>1.9948978150000001</v>
      </c>
      <c r="E786" s="137">
        <v>2.9786990746651081</v>
      </c>
      <c r="F786" s="138">
        <v>1</v>
      </c>
      <c r="G786" s="139">
        <v>2.9786999999999999</v>
      </c>
      <c r="H786" s="140">
        <v>16159.4475</v>
      </c>
      <c r="I786" s="141" t="s">
        <v>18</v>
      </c>
      <c r="J786" s="141" t="s">
        <v>17</v>
      </c>
      <c r="K786" s="142" t="s">
        <v>159</v>
      </c>
      <c r="L786" s="143" t="s">
        <v>165</v>
      </c>
      <c r="M786" s="144"/>
      <c r="O786" s="145"/>
      <c r="P786" s="132"/>
    </row>
    <row r="787" spans="1:16">
      <c r="A787" s="146" t="s">
        <v>911</v>
      </c>
      <c r="B787" s="147" t="s">
        <v>1797</v>
      </c>
      <c r="C787" s="148">
        <v>13.4</v>
      </c>
      <c r="D787" s="149">
        <v>3.3698317879999999</v>
      </c>
      <c r="E787" s="150">
        <v>5.0316937304844691</v>
      </c>
      <c r="F787" s="151">
        <v>1</v>
      </c>
      <c r="G787" s="150">
        <v>5.0316999999999998</v>
      </c>
      <c r="H787" s="152">
        <v>27296.9725</v>
      </c>
      <c r="I787" s="153" t="s">
        <v>18</v>
      </c>
      <c r="J787" s="153" t="s">
        <v>17</v>
      </c>
      <c r="K787" s="154" t="s">
        <v>159</v>
      </c>
      <c r="L787" s="155" t="s">
        <v>165</v>
      </c>
      <c r="M787" s="144"/>
      <c r="O787" s="145"/>
      <c r="P787" s="132"/>
    </row>
    <row r="788" spans="1:16">
      <c r="A788" s="156" t="s">
        <v>912</v>
      </c>
      <c r="B788" s="157" t="s">
        <v>1798</v>
      </c>
      <c r="C788" s="158">
        <v>2.2799999999999998</v>
      </c>
      <c r="D788" s="159">
        <v>0.93138069899999998</v>
      </c>
      <c r="E788" s="160">
        <v>1.3906992154744735</v>
      </c>
      <c r="F788" s="161">
        <v>1</v>
      </c>
      <c r="G788" s="139">
        <v>1.3907</v>
      </c>
      <c r="H788" s="140">
        <v>7544.5475000000006</v>
      </c>
      <c r="I788" s="162" t="s">
        <v>18</v>
      </c>
      <c r="J788" s="162" t="s">
        <v>17</v>
      </c>
      <c r="K788" s="163" t="s">
        <v>159</v>
      </c>
      <c r="L788" s="164" t="s">
        <v>165</v>
      </c>
      <c r="M788" s="144"/>
      <c r="O788" s="145"/>
      <c r="P788" s="132"/>
    </row>
    <row r="789" spans="1:16">
      <c r="A789" s="133" t="s">
        <v>913</v>
      </c>
      <c r="B789" s="134" t="s">
        <v>1798</v>
      </c>
      <c r="C789" s="135">
        <v>3.77</v>
      </c>
      <c r="D789" s="136">
        <v>1.122123451</v>
      </c>
      <c r="E789" s="137">
        <v>1.6755084195396333</v>
      </c>
      <c r="F789" s="138">
        <v>1</v>
      </c>
      <c r="G789" s="139">
        <v>1.6755</v>
      </c>
      <c r="H789" s="140">
        <v>9089.5874999999996</v>
      </c>
      <c r="I789" s="141" t="s">
        <v>18</v>
      </c>
      <c r="J789" s="141" t="s">
        <v>17</v>
      </c>
      <c r="K789" s="142" t="s">
        <v>159</v>
      </c>
      <c r="L789" s="143" t="s">
        <v>165</v>
      </c>
      <c r="M789" s="144"/>
      <c r="O789" s="145"/>
      <c r="P789" s="132"/>
    </row>
    <row r="790" spans="1:16">
      <c r="A790" s="133" t="s">
        <v>914</v>
      </c>
      <c r="B790" s="134" t="s">
        <v>1798</v>
      </c>
      <c r="C790" s="135">
        <v>7.97</v>
      </c>
      <c r="D790" s="136">
        <v>1.6198812250000001</v>
      </c>
      <c r="E790" s="137">
        <v>2.4187397819045091</v>
      </c>
      <c r="F790" s="138">
        <v>1</v>
      </c>
      <c r="G790" s="139">
        <v>2.4186999999999999</v>
      </c>
      <c r="H790" s="140">
        <v>13121.447499999998</v>
      </c>
      <c r="I790" s="141" t="s">
        <v>18</v>
      </c>
      <c r="J790" s="141" t="s">
        <v>17</v>
      </c>
      <c r="K790" s="142" t="s">
        <v>159</v>
      </c>
      <c r="L790" s="143" t="s">
        <v>165</v>
      </c>
      <c r="M790" s="144"/>
      <c r="O790" s="145"/>
      <c r="P790" s="132"/>
    </row>
    <row r="791" spans="1:16">
      <c r="A791" s="146" t="s">
        <v>915</v>
      </c>
      <c r="B791" s="147" t="s">
        <v>1798</v>
      </c>
      <c r="C791" s="148">
        <v>16.22</v>
      </c>
      <c r="D791" s="149">
        <v>2.9789259870000002</v>
      </c>
      <c r="E791" s="150">
        <v>4.4480093237120242</v>
      </c>
      <c r="F791" s="151">
        <v>1</v>
      </c>
      <c r="G791" s="150">
        <v>4.4480000000000004</v>
      </c>
      <c r="H791" s="152">
        <v>24130.400000000001</v>
      </c>
      <c r="I791" s="153" t="s">
        <v>18</v>
      </c>
      <c r="J791" s="153" t="s">
        <v>17</v>
      </c>
      <c r="K791" s="154" t="s">
        <v>159</v>
      </c>
      <c r="L791" s="155" t="s">
        <v>165</v>
      </c>
      <c r="M791" s="144"/>
      <c r="O791" s="145"/>
      <c r="P791" s="132"/>
    </row>
    <row r="792" spans="1:16">
      <c r="A792" s="156" t="s">
        <v>916</v>
      </c>
      <c r="B792" s="157" t="s">
        <v>1799</v>
      </c>
      <c r="C792" s="158">
        <v>2.71</v>
      </c>
      <c r="D792" s="159">
        <v>0.79898974199999995</v>
      </c>
      <c r="E792" s="160">
        <v>1.1930185031368703</v>
      </c>
      <c r="F792" s="161">
        <v>1</v>
      </c>
      <c r="G792" s="139">
        <v>1.1930000000000001</v>
      </c>
      <c r="H792" s="140">
        <v>6472.0250000000005</v>
      </c>
      <c r="I792" s="162" t="s">
        <v>18</v>
      </c>
      <c r="J792" s="162" t="s">
        <v>17</v>
      </c>
      <c r="K792" s="163" t="s">
        <v>159</v>
      </c>
      <c r="L792" s="164" t="s">
        <v>165</v>
      </c>
      <c r="M792" s="144"/>
      <c r="O792" s="145"/>
      <c r="P792" s="132"/>
    </row>
    <row r="793" spans="1:16">
      <c r="A793" s="133" t="s">
        <v>917</v>
      </c>
      <c r="B793" s="134" t="s">
        <v>1799</v>
      </c>
      <c r="C793" s="135">
        <v>5.16</v>
      </c>
      <c r="D793" s="136">
        <v>1.117331026</v>
      </c>
      <c r="E793" s="137">
        <v>1.6683525683448683</v>
      </c>
      <c r="F793" s="138">
        <v>1</v>
      </c>
      <c r="G793" s="139">
        <v>1.6684000000000001</v>
      </c>
      <c r="H793" s="140">
        <v>9051.07</v>
      </c>
      <c r="I793" s="141" t="s">
        <v>18</v>
      </c>
      <c r="J793" s="141" t="s">
        <v>17</v>
      </c>
      <c r="K793" s="142" t="s">
        <v>159</v>
      </c>
      <c r="L793" s="143" t="s">
        <v>165</v>
      </c>
      <c r="M793" s="144"/>
      <c r="O793" s="145"/>
      <c r="P793" s="132"/>
    </row>
    <row r="794" spans="1:16">
      <c r="A794" s="133" t="s">
        <v>918</v>
      </c>
      <c r="B794" s="134" t="s">
        <v>1799</v>
      </c>
      <c r="C794" s="135">
        <v>10.07</v>
      </c>
      <c r="D794" s="136">
        <v>1.728428871</v>
      </c>
      <c r="E794" s="137">
        <v>2.5808186464288436</v>
      </c>
      <c r="F794" s="138">
        <v>1</v>
      </c>
      <c r="G794" s="139">
        <v>2.5808</v>
      </c>
      <c r="H794" s="140">
        <v>14000.84</v>
      </c>
      <c r="I794" s="141" t="s">
        <v>18</v>
      </c>
      <c r="J794" s="141" t="s">
        <v>17</v>
      </c>
      <c r="K794" s="142" t="s">
        <v>159</v>
      </c>
      <c r="L794" s="143" t="s">
        <v>165</v>
      </c>
      <c r="M794" s="144"/>
      <c r="O794" s="145"/>
      <c r="P794" s="132"/>
    </row>
    <row r="795" spans="1:16">
      <c r="A795" s="146" t="s">
        <v>919</v>
      </c>
      <c r="B795" s="147" t="s">
        <v>1799</v>
      </c>
      <c r="C795" s="148">
        <v>18.52</v>
      </c>
      <c r="D795" s="149">
        <v>3.282688754</v>
      </c>
      <c r="E795" s="150">
        <v>4.9015753490879215</v>
      </c>
      <c r="F795" s="151">
        <v>1</v>
      </c>
      <c r="G795" s="150">
        <v>4.9016000000000002</v>
      </c>
      <c r="H795" s="152">
        <v>26591.18</v>
      </c>
      <c r="I795" s="153" t="s">
        <v>18</v>
      </c>
      <c r="J795" s="153" t="s">
        <v>17</v>
      </c>
      <c r="K795" s="154" t="s">
        <v>159</v>
      </c>
      <c r="L795" s="155" t="s">
        <v>165</v>
      </c>
      <c r="M795" s="144"/>
      <c r="O795" s="145"/>
      <c r="P795" s="132"/>
    </row>
    <row r="796" spans="1:16">
      <c r="A796" s="156" t="s">
        <v>920</v>
      </c>
      <c r="B796" s="157" t="s">
        <v>1800</v>
      </c>
      <c r="C796" s="158">
        <v>2.66</v>
      </c>
      <c r="D796" s="159">
        <v>0.77508144000000001</v>
      </c>
      <c r="E796" s="160">
        <v>1.1573196134450123</v>
      </c>
      <c r="F796" s="161">
        <v>1</v>
      </c>
      <c r="G796" s="139">
        <v>1.1573</v>
      </c>
      <c r="H796" s="140">
        <v>6278.3525</v>
      </c>
      <c r="I796" s="162" t="s">
        <v>18</v>
      </c>
      <c r="J796" s="162" t="s">
        <v>17</v>
      </c>
      <c r="K796" s="163" t="s">
        <v>159</v>
      </c>
      <c r="L796" s="164" t="s">
        <v>165</v>
      </c>
      <c r="M796" s="144"/>
      <c r="O796" s="145"/>
      <c r="P796" s="132"/>
    </row>
    <row r="797" spans="1:16">
      <c r="A797" s="133" t="s">
        <v>921</v>
      </c>
      <c r="B797" s="134" t="s">
        <v>1800</v>
      </c>
      <c r="C797" s="135">
        <v>4.41</v>
      </c>
      <c r="D797" s="136">
        <v>1.002997312</v>
      </c>
      <c r="E797" s="137">
        <v>1.49763418591242</v>
      </c>
      <c r="F797" s="138">
        <v>1</v>
      </c>
      <c r="G797" s="139">
        <v>1.4976</v>
      </c>
      <c r="H797" s="140">
        <v>8124.4800000000005</v>
      </c>
      <c r="I797" s="141" t="s">
        <v>18</v>
      </c>
      <c r="J797" s="141" t="s">
        <v>17</v>
      </c>
      <c r="K797" s="142" t="s">
        <v>159</v>
      </c>
      <c r="L797" s="143" t="s">
        <v>165</v>
      </c>
      <c r="M797" s="144"/>
      <c r="O797" s="145"/>
      <c r="P797" s="132"/>
    </row>
    <row r="798" spans="1:16">
      <c r="A798" s="133" t="s">
        <v>922</v>
      </c>
      <c r="B798" s="134" t="s">
        <v>1800</v>
      </c>
      <c r="C798" s="135">
        <v>8.39</v>
      </c>
      <c r="D798" s="136">
        <v>1.3970080300000001</v>
      </c>
      <c r="E798" s="137">
        <v>2.0859547265887031</v>
      </c>
      <c r="F798" s="138">
        <v>1</v>
      </c>
      <c r="G798" s="139">
        <v>2.0859999999999999</v>
      </c>
      <c r="H798" s="140">
        <v>11316.55</v>
      </c>
      <c r="I798" s="141" t="s">
        <v>18</v>
      </c>
      <c r="J798" s="141" t="s">
        <v>17</v>
      </c>
      <c r="K798" s="142" t="s">
        <v>159</v>
      </c>
      <c r="L798" s="143" t="s">
        <v>165</v>
      </c>
      <c r="M798" s="144"/>
      <c r="O798" s="145"/>
      <c r="P798" s="132"/>
    </row>
    <row r="799" spans="1:16">
      <c r="A799" s="146" t="s">
        <v>923</v>
      </c>
      <c r="B799" s="147" t="s">
        <v>1800</v>
      </c>
      <c r="C799" s="148">
        <v>15.42</v>
      </c>
      <c r="D799" s="149">
        <v>2.4963578970000002</v>
      </c>
      <c r="E799" s="150">
        <v>3.727458570516724</v>
      </c>
      <c r="F799" s="151">
        <v>1</v>
      </c>
      <c r="G799" s="150">
        <v>3.7275</v>
      </c>
      <c r="H799" s="152">
        <v>20221.6875</v>
      </c>
      <c r="I799" s="153" t="s">
        <v>18</v>
      </c>
      <c r="J799" s="153" t="s">
        <v>17</v>
      </c>
      <c r="K799" s="154" t="s">
        <v>159</v>
      </c>
      <c r="L799" s="155" t="s">
        <v>165</v>
      </c>
      <c r="M799" s="144"/>
      <c r="O799" s="145"/>
      <c r="P799" s="132"/>
    </row>
    <row r="800" spans="1:16">
      <c r="A800" s="156" t="s">
        <v>924</v>
      </c>
      <c r="B800" s="157" t="s">
        <v>1801</v>
      </c>
      <c r="C800" s="158">
        <v>2.27</v>
      </c>
      <c r="D800" s="159">
        <v>0.66484777699999997</v>
      </c>
      <c r="E800" s="160">
        <v>0.9927232579294063</v>
      </c>
      <c r="F800" s="161">
        <v>1</v>
      </c>
      <c r="G800" s="139">
        <v>0.99270000000000003</v>
      </c>
      <c r="H800" s="140">
        <v>5385.3975</v>
      </c>
      <c r="I800" s="162" t="s">
        <v>18</v>
      </c>
      <c r="J800" s="162" t="s">
        <v>17</v>
      </c>
      <c r="K800" s="163" t="s">
        <v>159</v>
      </c>
      <c r="L800" s="164" t="s">
        <v>165</v>
      </c>
      <c r="M800" s="144"/>
      <c r="O800" s="145"/>
      <c r="P800" s="132"/>
    </row>
    <row r="801" spans="1:16">
      <c r="A801" s="133" t="s">
        <v>925</v>
      </c>
      <c r="B801" s="134" t="s">
        <v>1801</v>
      </c>
      <c r="C801" s="135">
        <v>3.81</v>
      </c>
      <c r="D801" s="136">
        <v>0.83533104499999999</v>
      </c>
      <c r="E801" s="137">
        <v>1.2472818367293352</v>
      </c>
      <c r="F801" s="138">
        <v>1</v>
      </c>
      <c r="G801" s="139">
        <v>1.2473000000000001</v>
      </c>
      <c r="H801" s="140">
        <v>6766.6025</v>
      </c>
      <c r="I801" s="141" t="s">
        <v>18</v>
      </c>
      <c r="J801" s="141" t="s">
        <v>17</v>
      </c>
      <c r="K801" s="142" t="s">
        <v>159</v>
      </c>
      <c r="L801" s="143" t="s">
        <v>165</v>
      </c>
      <c r="M801" s="144"/>
      <c r="O801" s="145"/>
      <c r="P801" s="132"/>
    </row>
    <row r="802" spans="1:16">
      <c r="A802" s="133" t="s">
        <v>926</v>
      </c>
      <c r="B802" s="134" t="s">
        <v>1801</v>
      </c>
      <c r="C802" s="135">
        <v>7.44</v>
      </c>
      <c r="D802" s="136">
        <v>1.2999721339999999</v>
      </c>
      <c r="E802" s="137">
        <v>1.9410647319979273</v>
      </c>
      <c r="F802" s="138">
        <v>1</v>
      </c>
      <c r="G802" s="139">
        <v>1.9411</v>
      </c>
      <c r="H802" s="140">
        <v>10530.467500000001</v>
      </c>
      <c r="I802" s="141" t="s">
        <v>18</v>
      </c>
      <c r="J802" s="141" t="s">
        <v>17</v>
      </c>
      <c r="K802" s="142" t="s">
        <v>159</v>
      </c>
      <c r="L802" s="143" t="s">
        <v>165</v>
      </c>
      <c r="M802" s="144"/>
      <c r="O802" s="145"/>
      <c r="P802" s="132"/>
    </row>
    <row r="803" spans="1:16">
      <c r="A803" s="146" t="s">
        <v>927</v>
      </c>
      <c r="B803" s="147" t="s">
        <v>1801</v>
      </c>
      <c r="C803" s="148">
        <v>13.06</v>
      </c>
      <c r="D803" s="149">
        <v>2.300675622</v>
      </c>
      <c r="E803" s="150">
        <v>3.4352738745949112</v>
      </c>
      <c r="F803" s="151">
        <v>1</v>
      </c>
      <c r="G803" s="150">
        <v>3.4352999999999998</v>
      </c>
      <c r="H803" s="152">
        <v>18636.502499999999</v>
      </c>
      <c r="I803" s="153" t="s">
        <v>18</v>
      </c>
      <c r="J803" s="153" t="s">
        <v>17</v>
      </c>
      <c r="K803" s="154" t="s">
        <v>159</v>
      </c>
      <c r="L803" s="155" t="s">
        <v>165</v>
      </c>
      <c r="M803" s="144"/>
      <c r="O803" s="145"/>
      <c r="P803" s="132"/>
    </row>
    <row r="804" spans="1:16">
      <c r="A804" s="156" t="s">
        <v>928</v>
      </c>
      <c r="B804" s="157" t="s">
        <v>1802</v>
      </c>
      <c r="C804" s="158">
        <v>3.27</v>
      </c>
      <c r="D804" s="159">
        <v>1.026446491</v>
      </c>
      <c r="E804" s="160">
        <v>1.5326475320917363</v>
      </c>
      <c r="F804" s="161">
        <v>1</v>
      </c>
      <c r="G804" s="139">
        <v>1.5326</v>
      </c>
      <c r="H804" s="140">
        <v>8314.3549999999996</v>
      </c>
      <c r="I804" s="162" t="s">
        <v>18</v>
      </c>
      <c r="J804" s="162" t="s">
        <v>17</v>
      </c>
      <c r="K804" s="163" t="s">
        <v>159</v>
      </c>
      <c r="L804" s="164" t="s">
        <v>165</v>
      </c>
      <c r="M804" s="144"/>
      <c r="O804" s="145"/>
      <c r="P804" s="132"/>
    </row>
    <row r="805" spans="1:16">
      <c r="A805" s="133" t="s">
        <v>929</v>
      </c>
      <c r="B805" s="134" t="s">
        <v>1802</v>
      </c>
      <c r="C805" s="135">
        <v>4.9000000000000004</v>
      </c>
      <c r="D805" s="136">
        <v>1.209821501</v>
      </c>
      <c r="E805" s="137">
        <v>1.8064555279181815</v>
      </c>
      <c r="F805" s="138">
        <v>1</v>
      </c>
      <c r="G805" s="139">
        <v>1.8065</v>
      </c>
      <c r="H805" s="140">
        <v>9800.2625000000007</v>
      </c>
      <c r="I805" s="141" t="s">
        <v>18</v>
      </c>
      <c r="J805" s="141" t="s">
        <v>17</v>
      </c>
      <c r="K805" s="142" t="s">
        <v>159</v>
      </c>
      <c r="L805" s="143" t="s">
        <v>165</v>
      </c>
      <c r="M805" s="144"/>
      <c r="O805" s="145"/>
      <c r="P805" s="132"/>
    </row>
    <row r="806" spans="1:16">
      <c r="A806" s="133" t="s">
        <v>930</v>
      </c>
      <c r="B806" s="134" t="s">
        <v>1802</v>
      </c>
      <c r="C806" s="135">
        <v>8.3699999999999992</v>
      </c>
      <c r="D806" s="136">
        <v>1.6415038909999999</v>
      </c>
      <c r="E806" s="137">
        <v>2.4510258542645573</v>
      </c>
      <c r="F806" s="138">
        <v>1</v>
      </c>
      <c r="G806" s="139">
        <v>2.4510000000000001</v>
      </c>
      <c r="H806" s="140">
        <v>13296.675000000001</v>
      </c>
      <c r="I806" s="141" t="s">
        <v>18</v>
      </c>
      <c r="J806" s="141" t="s">
        <v>17</v>
      </c>
      <c r="K806" s="142" t="s">
        <v>159</v>
      </c>
      <c r="L806" s="143" t="s">
        <v>165</v>
      </c>
      <c r="M806" s="144"/>
      <c r="O806" s="145"/>
      <c r="P806" s="132"/>
    </row>
    <row r="807" spans="1:16">
      <c r="A807" s="146" t="s">
        <v>931</v>
      </c>
      <c r="B807" s="147" t="s">
        <v>1802</v>
      </c>
      <c r="C807" s="148">
        <v>17.45</v>
      </c>
      <c r="D807" s="149">
        <v>3.5031859590000001</v>
      </c>
      <c r="E807" s="150">
        <v>5.2308126742086287</v>
      </c>
      <c r="F807" s="151">
        <v>1</v>
      </c>
      <c r="G807" s="150">
        <v>5.2308000000000003</v>
      </c>
      <c r="H807" s="152">
        <v>28377.09</v>
      </c>
      <c r="I807" s="153" t="s">
        <v>18</v>
      </c>
      <c r="J807" s="153" t="s">
        <v>17</v>
      </c>
      <c r="K807" s="154" t="s">
        <v>159</v>
      </c>
      <c r="L807" s="155" t="s">
        <v>165</v>
      </c>
      <c r="M807" s="144"/>
      <c r="O807" s="145"/>
      <c r="P807" s="132"/>
    </row>
    <row r="808" spans="1:16">
      <c r="A808" s="156" t="s">
        <v>932</v>
      </c>
      <c r="B808" s="157" t="s">
        <v>1803</v>
      </c>
      <c r="C808" s="158">
        <v>2.63</v>
      </c>
      <c r="D808" s="159">
        <v>0.55918373700000001</v>
      </c>
      <c r="E808" s="160">
        <v>0.834950074858685</v>
      </c>
      <c r="F808" s="161">
        <v>1</v>
      </c>
      <c r="G808" s="139">
        <v>0.83499999999999996</v>
      </c>
      <c r="H808" s="140">
        <v>4529.875</v>
      </c>
      <c r="I808" s="162" t="s">
        <v>18</v>
      </c>
      <c r="J808" s="162" t="s">
        <v>17</v>
      </c>
      <c r="K808" s="163" t="s">
        <v>159</v>
      </c>
      <c r="L808" s="164" t="s">
        <v>165</v>
      </c>
      <c r="M808" s="144"/>
      <c r="O808" s="145"/>
      <c r="P808" s="132"/>
    </row>
    <row r="809" spans="1:16">
      <c r="A809" s="133" t="s">
        <v>933</v>
      </c>
      <c r="B809" s="134" t="s">
        <v>1803</v>
      </c>
      <c r="C809" s="135">
        <v>4</v>
      </c>
      <c r="D809" s="136">
        <v>0.62743376200000001</v>
      </c>
      <c r="E809" s="137">
        <v>0.93685819505649603</v>
      </c>
      <c r="F809" s="138">
        <v>1</v>
      </c>
      <c r="G809" s="139">
        <v>0.93689999999999996</v>
      </c>
      <c r="H809" s="140">
        <v>5082.6824999999999</v>
      </c>
      <c r="I809" s="141" t="s">
        <v>18</v>
      </c>
      <c r="J809" s="141" t="s">
        <v>17</v>
      </c>
      <c r="K809" s="142" t="s">
        <v>159</v>
      </c>
      <c r="L809" s="143" t="s">
        <v>165</v>
      </c>
      <c r="M809" s="144"/>
      <c r="O809" s="145"/>
      <c r="P809" s="132"/>
    </row>
    <row r="810" spans="1:16">
      <c r="A810" s="133" t="s">
        <v>934</v>
      </c>
      <c r="B810" s="134" t="s">
        <v>1803</v>
      </c>
      <c r="C810" s="135">
        <v>6.91</v>
      </c>
      <c r="D810" s="136">
        <v>0.92180905899999999</v>
      </c>
      <c r="E810" s="137">
        <v>1.3764072377116789</v>
      </c>
      <c r="F810" s="138">
        <v>1</v>
      </c>
      <c r="G810" s="139">
        <v>1.3764000000000001</v>
      </c>
      <c r="H810" s="140">
        <v>7466.97</v>
      </c>
      <c r="I810" s="141" t="s">
        <v>18</v>
      </c>
      <c r="J810" s="141" t="s">
        <v>17</v>
      </c>
      <c r="K810" s="142" t="s">
        <v>159</v>
      </c>
      <c r="L810" s="143" t="s">
        <v>165</v>
      </c>
      <c r="M810" s="144"/>
      <c r="O810" s="145"/>
      <c r="P810" s="132"/>
    </row>
    <row r="811" spans="1:16">
      <c r="A811" s="146" t="s">
        <v>935</v>
      </c>
      <c r="B811" s="147" t="s">
        <v>1803</v>
      </c>
      <c r="C811" s="148">
        <v>10.57</v>
      </c>
      <c r="D811" s="149">
        <v>1.4572088050000001</v>
      </c>
      <c r="E811" s="150">
        <v>2.1758440389325644</v>
      </c>
      <c r="F811" s="151">
        <v>1</v>
      </c>
      <c r="G811" s="150">
        <v>2.1758000000000002</v>
      </c>
      <c r="H811" s="152">
        <v>11803.715</v>
      </c>
      <c r="I811" s="153" t="s">
        <v>18</v>
      </c>
      <c r="J811" s="153" t="s">
        <v>17</v>
      </c>
      <c r="K811" s="154" t="s">
        <v>159</v>
      </c>
      <c r="L811" s="155" t="s">
        <v>165</v>
      </c>
      <c r="M811" s="144"/>
      <c r="O811" s="145"/>
      <c r="P811" s="132"/>
    </row>
    <row r="812" spans="1:16">
      <c r="A812" s="156" t="s">
        <v>936</v>
      </c>
      <c r="B812" s="157" t="s">
        <v>1804</v>
      </c>
      <c r="C812" s="158">
        <v>2.57</v>
      </c>
      <c r="D812" s="159">
        <v>0.36890461200000002</v>
      </c>
      <c r="E812" s="160">
        <v>0.55083313949295731</v>
      </c>
      <c r="F812" s="161">
        <v>1</v>
      </c>
      <c r="G812" s="139">
        <v>0.55079999999999996</v>
      </c>
      <c r="H812" s="140">
        <v>2988.0899999999997</v>
      </c>
      <c r="I812" s="162" t="s">
        <v>18</v>
      </c>
      <c r="J812" s="162" t="s">
        <v>17</v>
      </c>
      <c r="K812" s="163" t="s">
        <v>159</v>
      </c>
      <c r="L812" s="164" t="s">
        <v>165</v>
      </c>
      <c r="M812" s="144"/>
      <c r="O812" s="145"/>
      <c r="P812" s="132"/>
    </row>
    <row r="813" spans="1:16">
      <c r="A813" s="133" t="s">
        <v>937</v>
      </c>
      <c r="B813" s="134" t="s">
        <v>1804</v>
      </c>
      <c r="C813" s="135">
        <v>3.88</v>
      </c>
      <c r="D813" s="136">
        <v>0.50562136899999999</v>
      </c>
      <c r="E813" s="137">
        <v>0.7549729578360409</v>
      </c>
      <c r="F813" s="138">
        <v>1</v>
      </c>
      <c r="G813" s="139">
        <v>0.755</v>
      </c>
      <c r="H813" s="140">
        <v>4095.875</v>
      </c>
      <c r="I813" s="141" t="s">
        <v>18</v>
      </c>
      <c r="J813" s="141" t="s">
        <v>17</v>
      </c>
      <c r="K813" s="142" t="s">
        <v>159</v>
      </c>
      <c r="L813" s="143" t="s">
        <v>165</v>
      </c>
      <c r="M813" s="144"/>
      <c r="O813" s="145"/>
      <c r="P813" s="132"/>
    </row>
    <row r="814" spans="1:16">
      <c r="A814" s="133" t="s">
        <v>938</v>
      </c>
      <c r="B814" s="134" t="s">
        <v>1804</v>
      </c>
      <c r="C814" s="135">
        <v>7.74</v>
      </c>
      <c r="D814" s="136">
        <v>0.96661290200000005</v>
      </c>
      <c r="E814" s="137">
        <v>1.4433064867268677</v>
      </c>
      <c r="F814" s="138">
        <v>1</v>
      </c>
      <c r="G814" s="139">
        <v>1.4433</v>
      </c>
      <c r="H814" s="140">
        <v>7829.9025000000001</v>
      </c>
      <c r="I814" s="141" t="s">
        <v>18</v>
      </c>
      <c r="J814" s="141" t="s">
        <v>17</v>
      </c>
      <c r="K814" s="142" t="s">
        <v>159</v>
      </c>
      <c r="L814" s="143" t="s">
        <v>165</v>
      </c>
      <c r="M814" s="144"/>
      <c r="O814" s="145"/>
      <c r="P814" s="132"/>
    </row>
    <row r="815" spans="1:16">
      <c r="A815" s="146" t="s">
        <v>939</v>
      </c>
      <c r="B815" s="147" t="s">
        <v>1804</v>
      </c>
      <c r="C815" s="148">
        <v>18.37</v>
      </c>
      <c r="D815" s="149">
        <v>2.7776155079999998</v>
      </c>
      <c r="E815" s="150">
        <v>4.1474208258908005</v>
      </c>
      <c r="F815" s="151">
        <v>1</v>
      </c>
      <c r="G815" s="150">
        <v>4.1474000000000002</v>
      </c>
      <c r="H815" s="152">
        <v>22499.645</v>
      </c>
      <c r="I815" s="153" t="s">
        <v>18</v>
      </c>
      <c r="J815" s="153" t="s">
        <v>17</v>
      </c>
      <c r="K815" s="154" t="s">
        <v>159</v>
      </c>
      <c r="L815" s="155" t="s">
        <v>165</v>
      </c>
      <c r="M815" s="144"/>
      <c r="O815" s="145"/>
      <c r="P815" s="132"/>
    </row>
    <row r="816" spans="1:16">
      <c r="A816" s="156" t="s">
        <v>940</v>
      </c>
      <c r="B816" s="157" t="s">
        <v>1805</v>
      </c>
      <c r="C816" s="158">
        <v>2.83</v>
      </c>
      <c r="D816" s="159">
        <v>0.38534849500000001</v>
      </c>
      <c r="E816" s="160">
        <v>0.57538646684020356</v>
      </c>
      <c r="F816" s="161">
        <v>1</v>
      </c>
      <c r="G816" s="139">
        <v>0.57540000000000002</v>
      </c>
      <c r="H816" s="140">
        <v>3121.5450000000001</v>
      </c>
      <c r="I816" s="162" t="s">
        <v>18</v>
      </c>
      <c r="J816" s="162" t="s">
        <v>17</v>
      </c>
      <c r="K816" s="163" t="s">
        <v>159</v>
      </c>
      <c r="L816" s="164" t="s">
        <v>165</v>
      </c>
      <c r="M816" s="144"/>
      <c r="O816" s="145"/>
      <c r="P816" s="132"/>
    </row>
    <row r="817" spans="1:16">
      <c r="A817" s="133" t="s">
        <v>941</v>
      </c>
      <c r="B817" s="134" t="s">
        <v>1805</v>
      </c>
      <c r="C817" s="135">
        <v>3.63</v>
      </c>
      <c r="D817" s="136">
        <v>0.47736342999999998</v>
      </c>
      <c r="E817" s="137">
        <v>0.71277936971421363</v>
      </c>
      <c r="F817" s="138">
        <v>1</v>
      </c>
      <c r="G817" s="139">
        <v>0.71279999999999999</v>
      </c>
      <c r="H817" s="140">
        <v>3866.94</v>
      </c>
      <c r="I817" s="141" t="s">
        <v>18</v>
      </c>
      <c r="J817" s="141" t="s">
        <v>17</v>
      </c>
      <c r="K817" s="142" t="s">
        <v>159</v>
      </c>
      <c r="L817" s="143" t="s">
        <v>165</v>
      </c>
      <c r="M817" s="144"/>
      <c r="O817" s="145"/>
      <c r="P817" s="132"/>
    </row>
    <row r="818" spans="1:16">
      <c r="A818" s="133" t="s">
        <v>942</v>
      </c>
      <c r="B818" s="134" t="s">
        <v>1805</v>
      </c>
      <c r="C818" s="135">
        <v>5.0999999999999996</v>
      </c>
      <c r="D818" s="136">
        <v>0.63531955399999995</v>
      </c>
      <c r="E818" s="137">
        <v>0.94863293417184325</v>
      </c>
      <c r="F818" s="138">
        <v>1</v>
      </c>
      <c r="G818" s="139">
        <v>0.9486</v>
      </c>
      <c r="H818" s="140">
        <v>5146.1549999999997</v>
      </c>
      <c r="I818" s="141" t="s">
        <v>18</v>
      </c>
      <c r="J818" s="141" t="s">
        <v>17</v>
      </c>
      <c r="K818" s="142" t="s">
        <v>159</v>
      </c>
      <c r="L818" s="143" t="s">
        <v>165</v>
      </c>
      <c r="M818" s="144"/>
      <c r="O818" s="145"/>
      <c r="P818" s="132"/>
    </row>
    <row r="819" spans="1:16">
      <c r="A819" s="146" t="s">
        <v>943</v>
      </c>
      <c r="B819" s="147" t="s">
        <v>1805</v>
      </c>
      <c r="C819" s="148">
        <v>8.36</v>
      </c>
      <c r="D819" s="149">
        <v>1.053526205</v>
      </c>
      <c r="E819" s="150">
        <v>1.5730818432767411</v>
      </c>
      <c r="F819" s="151">
        <v>1</v>
      </c>
      <c r="G819" s="150">
        <v>1.5730999999999999</v>
      </c>
      <c r="H819" s="152">
        <v>8534.0674999999992</v>
      </c>
      <c r="I819" s="153" t="s">
        <v>18</v>
      </c>
      <c r="J819" s="153" t="s">
        <v>17</v>
      </c>
      <c r="K819" s="154" t="s">
        <v>159</v>
      </c>
      <c r="L819" s="155" t="s">
        <v>165</v>
      </c>
      <c r="M819" s="144"/>
      <c r="O819" s="145"/>
      <c r="P819" s="132"/>
    </row>
    <row r="820" spans="1:16">
      <c r="A820" s="156" t="s">
        <v>944</v>
      </c>
      <c r="B820" s="157" t="s">
        <v>1806</v>
      </c>
      <c r="C820" s="158">
        <v>1.99</v>
      </c>
      <c r="D820" s="159">
        <v>0.43644314200000001</v>
      </c>
      <c r="E820" s="160">
        <v>0.65167888472489621</v>
      </c>
      <c r="F820" s="161">
        <v>1</v>
      </c>
      <c r="G820" s="139">
        <v>0.65169999999999995</v>
      </c>
      <c r="H820" s="140">
        <v>3535.4724999999999</v>
      </c>
      <c r="I820" s="162" t="s">
        <v>18</v>
      </c>
      <c r="J820" s="162" t="s">
        <v>17</v>
      </c>
      <c r="K820" s="163" t="s">
        <v>159</v>
      </c>
      <c r="L820" s="164" t="s">
        <v>165</v>
      </c>
      <c r="M820" s="144"/>
      <c r="O820" s="145"/>
      <c r="P820" s="132"/>
    </row>
    <row r="821" spans="1:16">
      <c r="A821" s="133" t="s">
        <v>945</v>
      </c>
      <c r="B821" s="134" t="s">
        <v>1806</v>
      </c>
      <c r="C821" s="135">
        <v>2.4900000000000002</v>
      </c>
      <c r="D821" s="136">
        <v>0.52610883799999997</v>
      </c>
      <c r="E821" s="137">
        <v>0.7855640008928152</v>
      </c>
      <c r="F821" s="138">
        <v>1</v>
      </c>
      <c r="G821" s="139">
        <v>0.78559999999999997</v>
      </c>
      <c r="H821" s="140">
        <v>4261.88</v>
      </c>
      <c r="I821" s="141" t="s">
        <v>18</v>
      </c>
      <c r="J821" s="141" t="s">
        <v>17</v>
      </c>
      <c r="K821" s="142" t="s">
        <v>159</v>
      </c>
      <c r="L821" s="143" t="s">
        <v>165</v>
      </c>
      <c r="M821" s="144"/>
      <c r="O821" s="145"/>
      <c r="P821" s="132"/>
    </row>
    <row r="822" spans="1:16">
      <c r="A822" s="133" t="s">
        <v>946</v>
      </c>
      <c r="B822" s="134" t="s">
        <v>1806</v>
      </c>
      <c r="C822" s="135">
        <v>5.0599999999999996</v>
      </c>
      <c r="D822" s="136">
        <v>0.84737057000000005</v>
      </c>
      <c r="E822" s="137">
        <v>1.2652587585081121</v>
      </c>
      <c r="F822" s="138">
        <v>1</v>
      </c>
      <c r="G822" s="139">
        <v>1.2653000000000001</v>
      </c>
      <c r="H822" s="140">
        <v>6864.2525000000005</v>
      </c>
      <c r="I822" s="141" t="s">
        <v>18</v>
      </c>
      <c r="J822" s="141" t="s">
        <v>17</v>
      </c>
      <c r="K822" s="142" t="s">
        <v>159</v>
      </c>
      <c r="L822" s="143" t="s">
        <v>165</v>
      </c>
      <c r="M822" s="144"/>
      <c r="O822" s="145"/>
      <c r="P822" s="132"/>
    </row>
    <row r="823" spans="1:16">
      <c r="A823" s="146" t="s">
        <v>947</v>
      </c>
      <c r="B823" s="147" t="s">
        <v>1806</v>
      </c>
      <c r="C823" s="148">
        <v>8.64</v>
      </c>
      <c r="D823" s="149">
        <v>1.482044908</v>
      </c>
      <c r="E823" s="150">
        <v>2.2129282827811085</v>
      </c>
      <c r="F823" s="151">
        <v>1</v>
      </c>
      <c r="G823" s="150">
        <v>2.2128999999999999</v>
      </c>
      <c r="H823" s="152">
        <v>12004.9825</v>
      </c>
      <c r="I823" s="153" t="s">
        <v>18</v>
      </c>
      <c r="J823" s="153" t="s">
        <v>17</v>
      </c>
      <c r="K823" s="154" t="s">
        <v>159</v>
      </c>
      <c r="L823" s="155" t="s">
        <v>165</v>
      </c>
      <c r="M823" s="144"/>
      <c r="O823" s="145"/>
      <c r="P823" s="132"/>
    </row>
    <row r="824" spans="1:16">
      <c r="A824" s="156" t="s">
        <v>948</v>
      </c>
      <c r="B824" s="157" t="s">
        <v>1807</v>
      </c>
      <c r="C824" s="158">
        <v>2.5099999999999998</v>
      </c>
      <c r="D824" s="159">
        <v>0.354755247</v>
      </c>
      <c r="E824" s="160">
        <v>0.52970589171330151</v>
      </c>
      <c r="F824" s="161">
        <v>1</v>
      </c>
      <c r="G824" s="139">
        <v>0.52969999999999995</v>
      </c>
      <c r="H824" s="140">
        <v>2873.6224999999999</v>
      </c>
      <c r="I824" s="162" t="s">
        <v>18</v>
      </c>
      <c r="J824" s="162" t="s">
        <v>17</v>
      </c>
      <c r="K824" s="163" t="s">
        <v>159</v>
      </c>
      <c r="L824" s="164" t="s">
        <v>165</v>
      </c>
      <c r="M824" s="144"/>
      <c r="O824" s="145"/>
      <c r="P824" s="132"/>
    </row>
    <row r="825" spans="1:16">
      <c r="A825" s="133" t="s">
        <v>949</v>
      </c>
      <c r="B825" s="134" t="s">
        <v>1807</v>
      </c>
      <c r="C825" s="135">
        <v>3.8</v>
      </c>
      <c r="D825" s="136">
        <v>0.49986502300000002</v>
      </c>
      <c r="E825" s="137">
        <v>0.74637781959150273</v>
      </c>
      <c r="F825" s="138">
        <v>1</v>
      </c>
      <c r="G825" s="139">
        <v>0.74639999999999995</v>
      </c>
      <c r="H825" s="140">
        <v>4049.22</v>
      </c>
      <c r="I825" s="141" t="s">
        <v>18</v>
      </c>
      <c r="J825" s="141" t="s">
        <v>17</v>
      </c>
      <c r="K825" s="142" t="s">
        <v>159</v>
      </c>
      <c r="L825" s="143" t="s">
        <v>165</v>
      </c>
      <c r="M825" s="144"/>
      <c r="O825" s="145"/>
      <c r="P825" s="132"/>
    </row>
    <row r="826" spans="1:16">
      <c r="A826" s="133" t="s">
        <v>950</v>
      </c>
      <c r="B826" s="134" t="s">
        <v>1807</v>
      </c>
      <c r="C826" s="135">
        <v>5.4</v>
      </c>
      <c r="D826" s="136">
        <v>0.72053796599999997</v>
      </c>
      <c r="E826" s="137">
        <v>1.0758775494399342</v>
      </c>
      <c r="F826" s="138">
        <v>1</v>
      </c>
      <c r="G826" s="139">
        <v>1.0759000000000001</v>
      </c>
      <c r="H826" s="140">
        <v>5836.7575000000006</v>
      </c>
      <c r="I826" s="141" t="s">
        <v>18</v>
      </c>
      <c r="J826" s="141" t="s">
        <v>17</v>
      </c>
      <c r="K826" s="142" t="s">
        <v>159</v>
      </c>
      <c r="L826" s="143" t="s">
        <v>165</v>
      </c>
      <c r="M826" s="144"/>
      <c r="O826" s="145"/>
      <c r="P826" s="132"/>
    </row>
    <row r="827" spans="1:16">
      <c r="A827" s="146" t="s">
        <v>951</v>
      </c>
      <c r="B827" s="147" t="s">
        <v>1807</v>
      </c>
      <c r="C827" s="148">
        <v>8.4600000000000009</v>
      </c>
      <c r="D827" s="149">
        <v>1.189654381</v>
      </c>
      <c r="E827" s="150">
        <v>1.7763428167652746</v>
      </c>
      <c r="F827" s="151">
        <v>1</v>
      </c>
      <c r="G827" s="150">
        <v>1.7763</v>
      </c>
      <c r="H827" s="152">
        <v>9636.4274999999998</v>
      </c>
      <c r="I827" s="153" t="s">
        <v>18</v>
      </c>
      <c r="J827" s="153" t="s">
        <v>17</v>
      </c>
      <c r="K827" s="154" t="s">
        <v>159</v>
      </c>
      <c r="L827" s="155" t="s">
        <v>165</v>
      </c>
      <c r="M827" s="144"/>
      <c r="O827" s="145"/>
      <c r="P827" s="132"/>
    </row>
    <row r="828" spans="1:16">
      <c r="A828" s="156" t="s">
        <v>952</v>
      </c>
      <c r="B828" s="157" t="s">
        <v>1808</v>
      </c>
      <c r="C828" s="158">
        <v>2.72</v>
      </c>
      <c r="D828" s="159">
        <v>0.38141503300000001</v>
      </c>
      <c r="E828" s="160">
        <v>0.56951318374192605</v>
      </c>
      <c r="F828" s="161">
        <v>1</v>
      </c>
      <c r="G828" s="139">
        <v>0.56950000000000001</v>
      </c>
      <c r="H828" s="140">
        <v>3089.5374999999999</v>
      </c>
      <c r="I828" s="162" t="s">
        <v>18</v>
      </c>
      <c r="J828" s="162" t="s">
        <v>17</v>
      </c>
      <c r="K828" s="163" t="s">
        <v>159</v>
      </c>
      <c r="L828" s="164" t="s">
        <v>165</v>
      </c>
      <c r="M828" s="144"/>
      <c r="O828" s="145"/>
      <c r="P828" s="132"/>
    </row>
    <row r="829" spans="1:16">
      <c r="A829" s="133" t="s">
        <v>953</v>
      </c>
      <c r="B829" s="134" t="s">
        <v>1808</v>
      </c>
      <c r="C829" s="135">
        <v>3.62</v>
      </c>
      <c r="D829" s="136">
        <v>0.51000886499999998</v>
      </c>
      <c r="E829" s="137">
        <v>0.76152418576211733</v>
      </c>
      <c r="F829" s="138">
        <v>1</v>
      </c>
      <c r="G829" s="139">
        <v>0.76149999999999995</v>
      </c>
      <c r="H829" s="140">
        <v>4131.1374999999998</v>
      </c>
      <c r="I829" s="141" t="s">
        <v>18</v>
      </c>
      <c r="J829" s="141" t="s">
        <v>17</v>
      </c>
      <c r="K829" s="142" t="s">
        <v>159</v>
      </c>
      <c r="L829" s="143" t="s">
        <v>165</v>
      </c>
      <c r="M829" s="144"/>
      <c r="O829" s="145"/>
      <c r="P829" s="132"/>
    </row>
    <row r="830" spans="1:16">
      <c r="A830" s="133" t="s">
        <v>954</v>
      </c>
      <c r="B830" s="134" t="s">
        <v>1808</v>
      </c>
      <c r="C830" s="135">
        <v>5.49</v>
      </c>
      <c r="D830" s="136">
        <v>0.733654425</v>
      </c>
      <c r="E830" s="137">
        <v>1.0954625046152862</v>
      </c>
      <c r="F830" s="138">
        <v>1</v>
      </c>
      <c r="G830" s="139">
        <v>1.0954999999999999</v>
      </c>
      <c r="H830" s="140">
        <v>5943.0874999999996</v>
      </c>
      <c r="I830" s="141" t="s">
        <v>18</v>
      </c>
      <c r="J830" s="141" t="s">
        <v>17</v>
      </c>
      <c r="K830" s="142" t="s">
        <v>159</v>
      </c>
      <c r="L830" s="143" t="s">
        <v>165</v>
      </c>
      <c r="M830" s="144"/>
      <c r="O830" s="145"/>
      <c r="P830" s="132"/>
    </row>
    <row r="831" spans="1:16">
      <c r="A831" s="146" t="s">
        <v>955</v>
      </c>
      <c r="B831" s="147" t="s">
        <v>1808</v>
      </c>
      <c r="C831" s="148">
        <v>9.6199999999999992</v>
      </c>
      <c r="D831" s="149">
        <v>1.31076748</v>
      </c>
      <c r="E831" s="150">
        <v>1.9571838970494413</v>
      </c>
      <c r="F831" s="151">
        <v>1</v>
      </c>
      <c r="G831" s="150">
        <v>1.9572000000000001</v>
      </c>
      <c r="H831" s="152">
        <v>10617.81</v>
      </c>
      <c r="I831" s="153" t="s">
        <v>18</v>
      </c>
      <c r="J831" s="153" t="s">
        <v>17</v>
      </c>
      <c r="K831" s="154" t="s">
        <v>159</v>
      </c>
      <c r="L831" s="155" t="s">
        <v>165</v>
      </c>
      <c r="M831" s="144"/>
      <c r="O831" s="145"/>
      <c r="P831" s="132"/>
    </row>
    <row r="832" spans="1:16">
      <c r="A832" s="156" t="s">
        <v>956</v>
      </c>
      <c r="B832" s="157" t="s">
        <v>1809</v>
      </c>
      <c r="C832" s="158">
        <v>2.77</v>
      </c>
      <c r="D832" s="159">
        <v>0.38723359200000002</v>
      </c>
      <c r="E832" s="160">
        <v>0.57820121587012019</v>
      </c>
      <c r="F832" s="161">
        <v>1</v>
      </c>
      <c r="G832" s="139">
        <v>0.57820000000000005</v>
      </c>
      <c r="H832" s="140">
        <v>3136.7350000000001</v>
      </c>
      <c r="I832" s="162" t="s">
        <v>18</v>
      </c>
      <c r="J832" s="162" t="s">
        <v>17</v>
      </c>
      <c r="K832" s="163" t="s">
        <v>159</v>
      </c>
      <c r="L832" s="164" t="s">
        <v>165</v>
      </c>
      <c r="M832" s="144"/>
      <c r="O832" s="145"/>
      <c r="P832" s="132"/>
    </row>
    <row r="833" spans="1:16">
      <c r="A833" s="133" t="s">
        <v>957</v>
      </c>
      <c r="B833" s="134" t="s">
        <v>1809</v>
      </c>
      <c r="C833" s="135">
        <v>3.76</v>
      </c>
      <c r="D833" s="136">
        <v>0.49712331199999998</v>
      </c>
      <c r="E833" s="137">
        <v>0.74228400989493981</v>
      </c>
      <c r="F833" s="138">
        <v>1</v>
      </c>
      <c r="G833" s="139">
        <v>0.74229999999999996</v>
      </c>
      <c r="H833" s="140">
        <v>4026.9775</v>
      </c>
      <c r="I833" s="141" t="s">
        <v>18</v>
      </c>
      <c r="J833" s="141" t="s">
        <v>17</v>
      </c>
      <c r="K833" s="142" t="s">
        <v>159</v>
      </c>
      <c r="L833" s="143" t="s">
        <v>165</v>
      </c>
      <c r="M833" s="144"/>
      <c r="O833" s="145"/>
      <c r="P833" s="132"/>
    </row>
    <row r="834" spans="1:16">
      <c r="A834" s="133" t="s">
        <v>958</v>
      </c>
      <c r="B834" s="134" t="s">
        <v>1809</v>
      </c>
      <c r="C834" s="135">
        <v>6.02</v>
      </c>
      <c r="D834" s="136">
        <v>0.75577832099999998</v>
      </c>
      <c r="E834" s="137">
        <v>1.128496992922241</v>
      </c>
      <c r="F834" s="138">
        <v>1</v>
      </c>
      <c r="G834" s="139">
        <v>1.1285000000000001</v>
      </c>
      <c r="H834" s="140">
        <v>6122.1125000000002</v>
      </c>
      <c r="I834" s="141" t="s">
        <v>18</v>
      </c>
      <c r="J834" s="141" t="s">
        <v>17</v>
      </c>
      <c r="K834" s="142" t="s">
        <v>159</v>
      </c>
      <c r="L834" s="143" t="s">
        <v>165</v>
      </c>
      <c r="M834" s="144"/>
      <c r="O834" s="145"/>
      <c r="P834" s="132"/>
    </row>
    <row r="835" spans="1:16">
      <c r="A835" s="146" t="s">
        <v>959</v>
      </c>
      <c r="B835" s="147" t="s">
        <v>1809</v>
      </c>
      <c r="C835" s="148">
        <v>9.83</v>
      </c>
      <c r="D835" s="149">
        <v>1.3838408099999999</v>
      </c>
      <c r="E835" s="150">
        <v>2.0662939771833946</v>
      </c>
      <c r="F835" s="151">
        <v>1</v>
      </c>
      <c r="G835" s="150">
        <v>2.0663</v>
      </c>
      <c r="H835" s="152">
        <v>11209.6775</v>
      </c>
      <c r="I835" s="153" t="s">
        <v>18</v>
      </c>
      <c r="J835" s="153" t="s">
        <v>17</v>
      </c>
      <c r="K835" s="154" t="s">
        <v>159</v>
      </c>
      <c r="L835" s="155" t="s">
        <v>165</v>
      </c>
      <c r="M835" s="144"/>
      <c r="O835" s="145"/>
      <c r="P835" s="132"/>
    </row>
    <row r="836" spans="1:16">
      <c r="A836" s="156" t="s">
        <v>960</v>
      </c>
      <c r="B836" s="157" t="s">
        <v>1810</v>
      </c>
      <c r="C836" s="158">
        <v>2.4</v>
      </c>
      <c r="D836" s="159">
        <v>0.39247706700000001</v>
      </c>
      <c r="E836" s="160">
        <v>0.58603055630705359</v>
      </c>
      <c r="F836" s="161">
        <v>1</v>
      </c>
      <c r="G836" s="139">
        <v>0.58599999999999997</v>
      </c>
      <c r="H836" s="140">
        <v>3179.0499999999997</v>
      </c>
      <c r="I836" s="162" t="s">
        <v>18</v>
      </c>
      <c r="J836" s="162" t="s">
        <v>17</v>
      </c>
      <c r="K836" s="163" t="s">
        <v>159</v>
      </c>
      <c r="L836" s="164" t="s">
        <v>165</v>
      </c>
      <c r="M836" s="144"/>
      <c r="O836" s="145"/>
      <c r="P836" s="132"/>
    </row>
    <row r="837" spans="1:16">
      <c r="A837" s="133" t="s">
        <v>961</v>
      </c>
      <c r="B837" s="134" t="s">
        <v>1810</v>
      </c>
      <c r="C837" s="135">
        <v>3.13</v>
      </c>
      <c r="D837" s="136">
        <v>0.47761172299999999</v>
      </c>
      <c r="E837" s="137">
        <v>0.71315011057311117</v>
      </c>
      <c r="F837" s="138">
        <v>1</v>
      </c>
      <c r="G837" s="139">
        <v>0.71319999999999995</v>
      </c>
      <c r="H837" s="140">
        <v>3869.1099999999997</v>
      </c>
      <c r="I837" s="141" t="s">
        <v>18</v>
      </c>
      <c r="J837" s="141" t="s">
        <v>17</v>
      </c>
      <c r="K837" s="142" t="s">
        <v>159</v>
      </c>
      <c r="L837" s="143" t="s">
        <v>165</v>
      </c>
      <c r="M837" s="144"/>
      <c r="O837" s="145"/>
      <c r="P837" s="132"/>
    </row>
    <row r="838" spans="1:16">
      <c r="A838" s="133" t="s">
        <v>962</v>
      </c>
      <c r="B838" s="134" t="s">
        <v>1810</v>
      </c>
      <c r="C838" s="135">
        <v>4.76</v>
      </c>
      <c r="D838" s="136">
        <v>0.68417115100000003</v>
      </c>
      <c r="E838" s="137">
        <v>1.0215761223821191</v>
      </c>
      <c r="F838" s="138">
        <v>1</v>
      </c>
      <c r="G838" s="139">
        <v>1.0216000000000001</v>
      </c>
      <c r="H838" s="140">
        <v>5542.18</v>
      </c>
      <c r="I838" s="141" t="s">
        <v>18</v>
      </c>
      <c r="J838" s="141" t="s">
        <v>17</v>
      </c>
      <c r="K838" s="142" t="s">
        <v>159</v>
      </c>
      <c r="L838" s="143" t="s">
        <v>165</v>
      </c>
      <c r="M838" s="144"/>
      <c r="O838" s="145"/>
      <c r="P838" s="132"/>
    </row>
    <row r="839" spans="1:16">
      <c r="A839" s="146" t="s">
        <v>963</v>
      </c>
      <c r="B839" s="147" t="s">
        <v>1810</v>
      </c>
      <c r="C839" s="148">
        <v>8.35</v>
      </c>
      <c r="D839" s="149">
        <v>1.1669025310000001</v>
      </c>
      <c r="E839" s="150">
        <v>1.7423706934653558</v>
      </c>
      <c r="F839" s="151">
        <v>1</v>
      </c>
      <c r="G839" s="150">
        <v>1.7423999999999999</v>
      </c>
      <c r="H839" s="152">
        <v>9452.52</v>
      </c>
      <c r="I839" s="153" t="s">
        <v>18</v>
      </c>
      <c r="J839" s="153" t="s">
        <v>17</v>
      </c>
      <c r="K839" s="154" t="s">
        <v>159</v>
      </c>
      <c r="L839" s="155" t="s">
        <v>165</v>
      </c>
      <c r="M839" s="144"/>
      <c r="O839" s="145"/>
      <c r="P839" s="132"/>
    </row>
    <row r="840" spans="1:16">
      <c r="A840" s="156" t="s">
        <v>964</v>
      </c>
      <c r="B840" s="157" t="s">
        <v>1811</v>
      </c>
      <c r="C840" s="158">
        <v>1.74</v>
      </c>
      <c r="D840" s="159">
        <v>1.0071986150000001</v>
      </c>
      <c r="E840" s="160">
        <v>1.5039073981363194</v>
      </c>
      <c r="F840" s="161">
        <v>1</v>
      </c>
      <c r="G840" s="139">
        <v>1.5039</v>
      </c>
      <c r="H840" s="140">
        <v>8158.6575000000003</v>
      </c>
      <c r="I840" s="162" t="s">
        <v>18</v>
      </c>
      <c r="J840" s="162" t="s">
        <v>17</v>
      </c>
      <c r="K840" s="163" t="s">
        <v>159</v>
      </c>
      <c r="L840" s="164" t="s">
        <v>165</v>
      </c>
      <c r="M840" s="144"/>
      <c r="O840" s="145"/>
      <c r="P840" s="132"/>
    </row>
    <row r="841" spans="1:16">
      <c r="A841" s="133" t="s">
        <v>965</v>
      </c>
      <c r="B841" s="134" t="s">
        <v>1811</v>
      </c>
      <c r="C841" s="135">
        <v>2.37</v>
      </c>
      <c r="D841" s="136">
        <v>1.1607459149999999</v>
      </c>
      <c r="E841" s="137">
        <v>1.7331778885786207</v>
      </c>
      <c r="F841" s="138">
        <v>1</v>
      </c>
      <c r="G841" s="139">
        <v>1.7332000000000001</v>
      </c>
      <c r="H841" s="140">
        <v>9402.61</v>
      </c>
      <c r="I841" s="141" t="s">
        <v>18</v>
      </c>
      <c r="J841" s="141" t="s">
        <v>17</v>
      </c>
      <c r="K841" s="142" t="s">
        <v>159</v>
      </c>
      <c r="L841" s="143" t="s">
        <v>165</v>
      </c>
      <c r="M841" s="144"/>
      <c r="O841" s="145"/>
      <c r="P841" s="132"/>
    </row>
    <row r="842" spans="1:16">
      <c r="A842" s="133" t="s">
        <v>966</v>
      </c>
      <c r="B842" s="134" t="s">
        <v>1811</v>
      </c>
      <c r="C842" s="135">
        <v>6.86</v>
      </c>
      <c r="D842" s="136">
        <v>1.807189414</v>
      </c>
      <c r="E842" s="137">
        <v>2.6984206382653131</v>
      </c>
      <c r="F842" s="138">
        <v>1</v>
      </c>
      <c r="G842" s="139">
        <v>2.6983999999999999</v>
      </c>
      <c r="H842" s="140">
        <v>14638.82</v>
      </c>
      <c r="I842" s="141" t="s">
        <v>18</v>
      </c>
      <c r="J842" s="141" t="s">
        <v>17</v>
      </c>
      <c r="K842" s="142" t="s">
        <v>159</v>
      </c>
      <c r="L842" s="143" t="s">
        <v>165</v>
      </c>
      <c r="M842" s="144"/>
      <c r="O842" s="145"/>
      <c r="P842" s="132"/>
    </row>
    <row r="843" spans="1:16">
      <c r="A843" s="146" t="s">
        <v>967</v>
      </c>
      <c r="B843" s="147" t="s">
        <v>1811</v>
      </c>
      <c r="C843" s="148">
        <v>13.1</v>
      </c>
      <c r="D843" s="149">
        <v>3.2006465249999998</v>
      </c>
      <c r="E843" s="150">
        <v>4.7790732791732458</v>
      </c>
      <c r="F843" s="151">
        <v>1</v>
      </c>
      <c r="G843" s="150">
        <v>4.7790999999999997</v>
      </c>
      <c r="H843" s="152">
        <v>25926.617499999997</v>
      </c>
      <c r="I843" s="153" t="s">
        <v>18</v>
      </c>
      <c r="J843" s="153" t="s">
        <v>17</v>
      </c>
      <c r="K843" s="154" t="s">
        <v>159</v>
      </c>
      <c r="L843" s="155" t="s">
        <v>165</v>
      </c>
      <c r="M843" s="144"/>
      <c r="O843" s="145"/>
      <c r="P843" s="132"/>
    </row>
    <row r="844" spans="1:16">
      <c r="A844" s="156" t="s">
        <v>968</v>
      </c>
      <c r="B844" s="157" t="s">
        <v>1812</v>
      </c>
      <c r="C844" s="158">
        <v>2.06</v>
      </c>
      <c r="D844" s="159">
        <v>0.59107215999999996</v>
      </c>
      <c r="E844" s="160">
        <v>0.88256455183510574</v>
      </c>
      <c r="F844" s="161">
        <v>1</v>
      </c>
      <c r="G844" s="139">
        <v>0.88260000000000005</v>
      </c>
      <c r="H844" s="140">
        <v>4788.1050000000005</v>
      </c>
      <c r="I844" s="162" t="s">
        <v>18</v>
      </c>
      <c r="J844" s="162" t="s">
        <v>17</v>
      </c>
      <c r="K844" s="163" t="s">
        <v>159</v>
      </c>
      <c r="L844" s="164" t="s">
        <v>165</v>
      </c>
      <c r="M844" s="144"/>
      <c r="O844" s="145"/>
      <c r="P844" s="132"/>
    </row>
    <row r="845" spans="1:16">
      <c r="A845" s="133" t="s">
        <v>969</v>
      </c>
      <c r="B845" s="134" t="s">
        <v>1812</v>
      </c>
      <c r="C845" s="135">
        <v>3.22</v>
      </c>
      <c r="D845" s="136">
        <v>0.71398225400000004</v>
      </c>
      <c r="E845" s="137">
        <v>1.0660888308793441</v>
      </c>
      <c r="F845" s="138">
        <v>1</v>
      </c>
      <c r="G845" s="139">
        <v>1.0661</v>
      </c>
      <c r="H845" s="140">
        <v>5783.5925000000007</v>
      </c>
      <c r="I845" s="141" t="s">
        <v>18</v>
      </c>
      <c r="J845" s="141" t="s">
        <v>17</v>
      </c>
      <c r="K845" s="142" t="s">
        <v>159</v>
      </c>
      <c r="L845" s="143" t="s">
        <v>165</v>
      </c>
      <c r="M845" s="144"/>
      <c r="O845" s="145"/>
      <c r="P845" s="132"/>
    </row>
    <row r="846" spans="1:16">
      <c r="A846" s="133" t="s">
        <v>970</v>
      </c>
      <c r="B846" s="134" t="s">
        <v>1812</v>
      </c>
      <c r="C846" s="135">
        <v>7.59</v>
      </c>
      <c r="D846" s="136">
        <v>1.281527632</v>
      </c>
      <c r="E846" s="137">
        <v>1.9135241629387252</v>
      </c>
      <c r="F846" s="138">
        <v>1</v>
      </c>
      <c r="G846" s="139">
        <v>1.9135</v>
      </c>
      <c r="H846" s="140">
        <v>10380.737499999999</v>
      </c>
      <c r="I846" s="141" t="s">
        <v>18</v>
      </c>
      <c r="J846" s="141" t="s">
        <v>17</v>
      </c>
      <c r="K846" s="142" t="s">
        <v>159</v>
      </c>
      <c r="L846" s="143" t="s">
        <v>165</v>
      </c>
      <c r="M846" s="144"/>
      <c r="O846" s="145"/>
      <c r="P846" s="132"/>
    </row>
    <row r="847" spans="1:16">
      <c r="A847" s="146" t="s">
        <v>971</v>
      </c>
      <c r="B847" s="147" t="s">
        <v>1812</v>
      </c>
      <c r="C847" s="148">
        <v>12.23</v>
      </c>
      <c r="D847" s="149">
        <v>2.2469030110000001</v>
      </c>
      <c r="E847" s="150">
        <v>3.354982831402793</v>
      </c>
      <c r="F847" s="151">
        <v>1</v>
      </c>
      <c r="G847" s="150">
        <v>3.355</v>
      </c>
      <c r="H847" s="152">
        <v>18200.875</v>
      </c>
      <c r="I847" s="153" t="s">
        <v>18</v>
      </c>
      <c r="J847" s="153" t="s">
        <v>17</v>
      </c>
      <c r="K847" s="154" t="s">
        <v>159</v>
      </c>
      <c r="L847" s="155" t="s">
        <v>165</v>
      </c>
      <c r="M847" s="144"/>
      <c r="O847" s="145"/>
      <c r="P847" s="132"/>
    </row>
    <row r="848" spans="1:16">
      <c r="A848" s="156" t="s">
        <v>972</v>
      </c>
      <c r="B848" s="157" t="s">
        <v>1813</v>
      </c>
      <c r="C848" s="158">
        <v>2.1800000000000002</v>
      </c>
      <c r="D848" s="159">
        <v>0.77563969899999996</v>
      </c>
      <c r="E848" s="160">
        <v>1.1581531827407525</v>
      </c>
      <c r="F848" s="161">
        <v>1</v>
      </c>
      <c r="G848" s="139">
        <v>1.1581999999999999</v>
      </c>
      <c r="H848" s="140">
        <v>6283.2349999999997</v>
      </c>
      <c r="I848" s="162" t="s">
        <v>18</v>
      </c>
      <c r="J848" s="162" t="s">
        <v>17</v>
      </c>
      <c r="K848" s="163" t="s">
        <v>159</v>
      </c>
      <c r="L848" s="164" t="s">
        <v>165</v>
      </c>
      <c r="M848" s="144"/>
      <c r="O848" s="145"/>
      <c r="P848" s="132"/>
    </row>
    <row r="849" spans="1:16">
      <c r="A849" s="133" t="s">
        <v>973</v>
      </c>
      <c r="B849" s="134" t="s">
        <v>1813</v>
      </c>
      <c r="C849" s="135">
        <v>4.49</v>
      </c>
      <c r="D849" s="136">
        <v>0.98603130900000002</v>
      </c>
      <c r="E849" s="137">
        <v>1.4723012505325368</v>
      </c>
      <c r="F849" s="138">
        <v>1</v>
      </c>
      <c r="G849" s="139">
        <v>1.4722999999999999</v>
      </c>
      <c r="H849" s="140">
        <v>7987.2275</v>
      </c>
      <c r="I849" s="141" t="s">
        <v>18</v>
      </c>
      <c r="J849" s="141" t="s">
        <v>17</v>
      </c>
      <c r="K849" s="142" t="s">
        <v>159</v>
      </c>
      <c r="L849" s="143" t="s">
        <v>165</v>
      </c>
      <c r="M849" s="144"/>
      <c r="O849" s="145"/>
      <c r="P849" s="132"/>
    </row>
    <row r="850" spans="1:16">
      <c r="A850" s="133" t="s">
        <v>974</v>
      </c>
      <c r="B850" s="134" t="s">
        <v>1813</v>
      </c>
      <c r="C850" s="135">
        <v>7.52</v>
      </c>
      <c r="D850" s="136">
        <v>1.3329610599999999</v>
      </c>
      <c r="E850" s="137">
        <v>1.9903224346288741</v>
      </c>
      <c r="F850" s="138">
        <v>1</v>
      </c>
      <c r="G850" s="139">
        <v>1.9903</v>
      </c>
      <c r="H850" s="140">
        <v>10797.377500000001</v>
      </c>
      <c r="I850" s="141" t="s">
        <v>18</v>
      </c>
      <c r="J850" s="141" t="s">
        <v>17</v>
      </c>
      <c r="K850" s="142" t="s">
        <v>159</v>
      </c>
      <c r="L850" s="143" t="s">
        <v>165</v>
      </c>
      <c r="M850" s="144"/>
      <c r="O850" s="145"/>
      <c r="P850" s="132"/>
    </row>
    <row r="851" spans="1:16">
      <c r="A851" s="146" t="s">
        <v>975</v>
      </c>
      <c r="B851" s="147" t="s">
        <v>1813</v>
      </c>
      <c r="C851" s="148">
        <v>15.06</v>
      </c>
      <c r="D851" s="149">
        <v>2.7238132500000001</v>
      </c>
      <c r="E851" s="150">
        <v>4.0670855150220113</v>
      </c>
      <c r="F851" s="151">
        <v>1</v>
      </c>
      <c r="G851" s="150">
        <v>4.0670999999999999</v>
      </c>
      <c r="H851" s="152">
        <v>22064.017499999998</v>
      </c>
      <c r="I851" s="153" t="s">
        <v>18</v>
      </c>
      <c r="J851" s="153" t="s">
        <v>17</v>
      </c>
      <c r="K851" s="154" t="s">
        <v>159</v>
      </c>
      <c r="L851" s="155" t="s">
        <v>165</v>
      </c>
      <c r="M851" s="144"/>
      <c r="O851" s="145"/>
      <c r="P851" s="132"/>
    </row>
    <row r="852" spans="1:16">
      <c r="A852" s="156" t="s">
        <v>976</v>
      </c>
      <c r="B852" s="157" t="s">
        <v>1814</v>
      </c>
      <c r="C852" s="158">
        <v>1.5029999999999999</v>
      </c>
      <c r="D852" s="159">
        <v>0.88446956799999998</v>
      </c>
      <c r="E852" s="160">
        <v>1.3206534509994678</v>
      </c>
      <c r="F852" s="161">
        <v>1</v>
      </c>
      <c r="G852" s="139">
        <v>1.3207</v>
      </c>
      <c r="H852" s="140">
        <v>7164.7974999999997</v>
      </c>
      <c r="I852" s="162" t="s">
        <v>18</v>
      </c>
      <c r="J852" s="162" t="s">
        <v>17</v>
      </c>
      <c r="K852" s="163" t="s">
        <v>159</v>
      </c>
      <c r="L852" s="164" t="s">
        <v>165</v>
      </c>
      <c r="M852" s="144"/>
      <c r="O852" s="145"/>
      <c r="P852" s="132"/>
    </row>
    <row r="853" spans="1:16">
      <c r="A853" s="133" t="s">
        <v>977</v>
      </c>
      <c r="B853" s="134" t="s">
        <v>1814</v>
      </c>
      <c r="C853" s="135">
        <v>1.67</v>
      </c>
      <c r="D853" s="136">
        <v>1.1052514090000001</v>
      </c>
      <c r="E853" s="137">
        <v>1.6503157828465551</v>
      </c>
      <c r="F853" s="138">
        <v>1</v>
      </c>
      <c r="G853" s="139">
        <v>1.6503000000000001</v>
      </c>
      <c r="H853" s="140">
        <v>8952.8775000000005</v>
      </c>
      <c r="I853" s="141" t="s">
        <v>18</v>
      </c>
      <c r="J853" s="141" t="s">
        <v>17</v>
      </c>
      <c r="K853" s="142" t="s">
        <v>159</v>
      </c>
      <c r="L853" s="143" t="s">
        <v>165</v>
      </c>
      <c r="M853" s="144"/>
      <c r="O853" s="145"/>
      <c r="P853" s="132"/>
    </row>
    <row r="854" spans="1:16">
      <c r="A854" s="133" t="s">
        <v>978</v>
      </c>
      <c r="B854" s="134" t="s">
        <v>1814</v>
      </c>
      <c r="C854" s="135">
        <v>3.53</v>
      </c>
      <c r="D854" s="136">
        <v>1.3026267840000001</v>
      </c>
      <c r="E854" s="137">
        <v>1.9450285458028767</v>
      </c>
      <c r="F854" s="138">
        <v>1</v>
      </c>
      <c r="G854" s="139">
        <v>1.9450000000000001</v>
      </c>
      <c r="H854" s="140">
        <v>10551.625</v>
      </c>
      <c r="I854" s="141" t="s">
        <v>18</v>
      </c>
      <c r="J854" s="141" t="s">
        <v>17</v>
      </c>
      <c r="K854" s="142" t="s">
        <v>159</v>
      </c>
      <c r="L854" s="143" t="s">
        <v>165</v>
      </c>
      <c r="M854" s="144"/>
      <c r="O854" s="145"/>
      <c r="P854" s="132"/>
    </row>
    <row r="855" spans="1:16">
      <c r="A855" s="146" t="s">
        <v>979</v>
      </c>
      <c r="B855" s="147" t="s">
        <v>1814</v>
      </c>
      <c r="C855" s="148">
        <v>14.42</v>
      </c>
      <c r="D855" s="149">
        <v>3.0313947539999999</v>
      </c>
      <c r="E855" s="150">
        <v>4.5263535208616501</v>
      </c>
      <c r="F855" s="151">
        <v>1</v>
      </c>
      <c r="G855" s="150">
        <v>4.5263999999999998</v>
      </c>
      <c r="H855" s="152">
        <v>24555.719999999998</v>
      </c>
      <c r="I855" s="153" t="s">
        <v>18</v>
      </c>
      <c r="J855" s="153" t="s">
        <v>17</v>
      </c>
      <c r="K855" s="154" t="s">
        <v>159</v>
      </c>
      <c r="L855" s="155" t="s">
        <v>165</v>
      </c>
      <c r="M855" s="144"/>
      <c r="O855" s="145"/>
      <c r="P855" s="132"/>
    </row>
    <row r="856" spans="1:16">
      <c r="A856" s="156" t="s">
        <v>980</v>
      </c>
      <c r="B856" s="157" t="s">
        <v>1815</v>
      </c>
      <c r="C856" s="158">
        <v>2.56</v>
      </c>
      <c r="D856" s="159">
        <v>0.44213183499999997</v>
      </c>
      <c r="E856" s="160">
        <v>0.66017300630232334</v>
      </c>
      <c r="F856" s="161">
        <v>1</v>
      </c>
      <c r="G856" s="139">
        <v>0.66020000000000001</v>
      </c>
      <c r="H856" s="140">
        <v>3581.585</v>
      </c>
      <c r="I856" s="162" t="s">
        <v>18</v>
      </c>
      <c r="J856" s="162" t="s">
        <v>17</v>
      </c>
      <c r="K856" s="163" t="s">
        <v>159</v>
      </c>
      <c r="L856" s="164" t="s">
        <v>165</v>
      </c>
      <c r="M856" s="144"/>
      <c r="O856" s="145"/>
      <c r="P856" s="132"/>
    </row>
    <row r="857" spans="1:16">
      <c r="A857" s="133" t="s">
        <v>981</v>
      </c>
      <c r="B857" s="134" t="s">
        <v>1815</v>
      </c>
      <c r="C857" s="135">
        <v>4.0599999999999996</v>
      </c>
      <c r="D857" s="136">
        <v>0.55616116000000004</v>
      </c>
      <c r="E857" s="137">
        <v>0.83043688764412893</v>
      </c>
      <c r="F857" s="138">
        <v>1</v>
      </c>
      <c r="G857" s="139">
        <v>0.83040000000000003</v>
      </c>
      <c r="H857" s="140">
        <v>4504.92</v>
      </c>
      <c r="I857" s="141" t="s">
        <v>18</v>
      </c>
      <c r="J857" s="141" t="s">
        <v>17</v>
      </c>
      <c r="K857" s="142" t="s">
        <v>159</v>
      </c>
      <c r="L857" s="143" t="s">
        <v>165</v>
      </c>
      <c r="M857" s="144"/>
      <c r="O857" s="145"/>
      <c r="P857" s="132"/>
    </row>
    <row r="858" spans="1:16">
      <c r="A858" s="133" t="s">
        <v>982</v>
      </c>
      <c r="B858" s="134" t="s">
        <v>1815</v>
      </c>
      <c r="C858" s="135">
        <v>6.33</v>
      </c>
      <c r="D858" s="136">
        <v>0.80411163399999996</v>
      </c>
      <c r="E858" s="137">
        <v>1.2006663008567424</v>
      </c>
      <c r="F858" s="138">
        <v>1</v>
      </c>
      <c r="G858" s="139">
        <v>1.2007000000000001</v>
      </c>
      <c r="H858" s="140">
        <v>6513.7975000000006</v>
      </c>
      <c r="I858" s="141" t="s">
        <v>18</v>
      </c>
      <c r="J858" s="141" t="s">
        <v>17</v>
      </c>
      <c r="K858" s="142" t="s">
        <v>159</v>
      </c>
      <c r="L858" s="143" t="s">
        <v>165</v>
      </c>
      <c r="M858" s="144"/>
      <c r="O858" s="145"/>
      <c r="P858" s="132"/>
    </row>
    <row r="859" spans="1:16">
      <c r="A859" s="146" t="s">
        <v>983</v>
      </c>
      <c r="B859" s="147" t="s">
        <v>1815</v>
      </c>
      <c r="C859" s="148">
        <v>10.220000000000001</v>
      </c>
      <c r="D859" s="149">
        <v>1.241341722</v>
      </c>
      <c r="E859" s="150">
        <v>1.8535202208663464</v>
      </c>
      <c r="F859" s="151">
        <v>1</v>
      </c>
      <c r="G859" s="150">
        <v>1.8534999999999999</v>
      </c>
      <c r="H859" s="152">
        <v>10055.237499999999</v>
      </c>
      <c r="I859" s="153" t="s">
        <v>18</v>
      </c>
      <c r="J859" s="153" t="s">
        <v>17</v>
      </c>
      <c r="K859" s="154" t="s">
        <v>159</v>
      </c>
      <c r="L859" s="155" t="s">
        <v>165</v>
      </c>
      <c r="M859" s="144"/>
      <c r="O859" s="145"/>
      <c r="P859" s="132"/>
    </row>
    <row r="860" spans="1:16">
      <c r="A860" s="156" t="s">
        <v>984</v>
      </c>
      <c r="B860" s="157" t="s">
        <v>1816</v>
      </c>
      <c r="C860" s="158">
        <v>2.72</v>
      </c>
      <c r="D860" s="159">
        <v>0.37301480399999998</v>
      </c>
      <c r="E860" s="160">
        <v>0.55697030853241303</v>
      </c>
      <c r="F860" s="161">
        <v>1</v>
      </c>
      <c r="G860" s="139">
        <v>0.55700000000000005</v>
      </c>
      <c r="H860" s="140">
        <v>3021.7250000000004</v>
      </c>
      <c r="I860" s="162" t="s">
        <v>18</v>
      </c>
      <c r="J860" s="162" t="s">
        <v>17</v>
      </c>
      <c r="K860" s="163" t="s">
        <v>159</v>
      </c>
      <c r="L860" s="164" t="s">
        <v>165</v>
      </c>
      <c r="M860" s="144"/>
      <c r="O860" s="145"/>
      <c r="P860" s="132"/>
    </row>
    <row r="861" spans="1:16">
      <c r="A861" s="133" t="s">
        <v>985</v>
      </c>
      <c r="B861" s="134" t="s">
        <v>1816</v>
      </c>
      <c r="C861" s="135">
        <v>3.55</v>
      </c>
      <c r="D861" s="136">
        <v>0.476085808</v>
      </c>
      <c r="E861" s="137">
        <v>0.71087167727976597</v>
      </c>
      <c r="F861" s="138">
        <v>1</v>
      </c>
      <c r="G861" s="139">
        <v>0.71089999999999998</v>
      </c>
      <c r="H861" s="140">
        <v>3856.6324999999997</v>
      </c>
      <c r="I861" s="141" t="s">
        <v>18</v>
      </c>
      <c r="J861" s="141" t="s">
        <v>17</v>
      </c>
      <c r="K861" s="142" t="s">
        <v>159</v>
      </c>
      <c r="L861" s="143" t="s">
        <v>165</v>
      </c>
      <c r="M861" s="144"/>
      <c r="O861" s="145"/>
      <c r="P861" s="132"/>
    </row>
    <row r="862" spans="1:16">
      <c r="A862" s="133" t="s">
        <v>986</v>
      </c>
      <c r="B862" s="134" t="s">
        <v>1816</v>
      </c>
      <c r="C862" s="135">
        <v>5.58</v>
      </c>
      <c r="D862" s="136">
        <v>0.71091872199999995</v>
      </c>
      <c r="E862" s="137">
        <v>1.0615144913492729</v>
      </c>
      <c r="F862" s="138">
        <v>1</v>
      </c>
      <c r="G862" s="139">
        <v>1.0615000000000001</v>
      </c>
      <c r="H862" s="140">
        <v>5758.6375000000007</v>
      </c>
      <c r="I862" s="141" t="s">
        <v>18</v>
      </c>
      <c r="J862" s="141" t="s">
        <v>17</v>
      </c>
      <c r="K862" s="142" t="s">
        <v>159</v>
      </c>
      <c r="L862" s="143" t="s">
        <v>165</v>
      </c>
      <c r="M862" s="144"/>
      <c r="O862" s="145"/>
      <c r="P862" s="132"/>
    </row>
    <row r="863" spans="1:16">
      <c r="A863" s="146" t="s">
        <v>987</v>
      </c>
      <c r="B863" s="147" t="s">
        <v>1816</v>
      </c>
      <c r="C863" s="148">
        <v>10.51</v>
      </c>
      <c r="D863" s="149">
        <v>1.4757743400000001</v>
      </c>
      <c r="E863" s="150">
        <v>2.2035653294715303</v>
      </c>
      <c r="F863" s="151">
        <v>1</v>
      </c>
      <c r="G863" s="150">
        <v>2.2035999999999998</v>
      </c>
      <c r="H863" s="152">
        <v>11954.529999999999</v>
      </c>
      <c r="I863" s="153" t="s">
        <v>18</v>
      </c>
      <c r="J863" s="153" t="s">
        <v>17</v>
      </c>
      <c r="K863" s="154" t="s">
        <v>159</v>
      </c>
      <c r="L863" s="155" t="s">
        <v>165</v>
      </c>
      <c r="M863" s="144"/>
      <c r="O863" s="145"/>
      <c r="P863" s="132"/>
    </row>
    <row r="864" spans="1:16">
      <c r="A864" s="156" t="s">
        <v>988</v>
      </c>
      <c r="B864" s="157" t="s">
        <v>1817</v>
      </c>
      <c r="C864" s="158">
        <v>2.41</v>
      </c>
      <c r="D864" s="159">
        <v>1.0229931880000001</v>
      </c>
      <c r="E864" s="160">
        <v>1.5274912025929053</v>
      </c>
      <c r="F864" s="161">
        <v>1</v>
      </c>
      <c r="G864" s="139">
        <v>1.5275000000000001</v>
      </c>
      <c r="H864" s="140">
        <v>8286.6875</v>
      </c>
      <c r="I864" s="162" t="s">
        <v>18</v>
      </c>
      <c r="J864" s="162" t="s">
        <v>17</v>
      </c>
      <c r="K864" s="163" t="s">
        <v>159</v>
      </c>
      <c r="L864" s="164" t="s">
        <v>165</v>
      </c>
      <c r="M864" s="144"/>
      <c r="O864" s="145"/>
      <c r="P864" s="132"/>
    </row>
    <row r="865" spans="1:16">
      <c r="A865" s="133" t="s">
        <v>989</v>
      </c>
      <c r="B865" s="134" t="s">
        <v>1817</v>
      </c>
      <c r="C865" s="135">
        <v>3.94</v>
      </c>
      <c r="D865" s="136">
        <v>1.297569408</v>
      </c>
      <c r="E865" s="137">
        <v>1.9374770807112003</v>
      </c>
      <c r="F865" s="138">
        <v>1</v>
      </c>
      <c r="G865" s="139">
        <v>1.9375</v>
      </c>
      <c r="H865" s="140">
        <v>10510.9375</v>
      </c>
      <c r="I865" s="141" t="s">
        <v>18</v>
      </c>
      <c r="J865" s="141" t="s">
        <v>17</v>
      </c>
      <c r="K865" s="142" t="s">
        <v>159</v>
      </c>
      <c r="L865" s="143" t="s">
        <v>165</v>
      </c>
      <c r="M865" s="144"/>
      <c r="O865" s="145"/>
      <c r="P865" s="132"/>
    </row>
    <row r="866" spans="1:16">
      <c r="A866" s="133" t="s">
        <v>990</v>
      </c>
      <c r="B866" s="134" t="s">
        <v>1817</v>
      </c>
      <c r="C866" s="135">
        <v>8.16</v>
      </c>
      <c r="D866" s="136">
        <v>2.0338139599999998</v>
      </c>
      <c r="E866" s="137">
        <v>3.0368070560511282</v>
      </c>
      <c r="F866" s="138">
        <v>1</v>
      </c>
      <c r="G866" s="139">
        <v>3.0367999999999999</v>
      </c>
      <c r="H866" s="140">
        <v>16474.64</v>
      </c>
      <c r="I866" s="141" t="s">
        <v>18</v>
      </c>
      <c r="J866" s="141" t="s">
        <v>17</v>
      </c>
      <c r="K866" s="142" t="s">
        <v>159</v>
      </c>
      <c r="L866" s="143" t="s">
        <v>165</v>
      </c>
      <c r="M866" s="144"/>
      <c r="O866" s="145"/>
      <c r="P866" s="132"/>
    </row>
    <row r="867" spans="1:16">
      <c r="A867" s="146" t="s">
        <v>991</v>
      </c>
      <c r="B867" s="147" t="s">
        <v>1817</v>
      </c>
      <c r="C867" s="148">
        <v>14.27</v>
      </c>
      <c r="D867" s="149">
        <v>3.358192318</v>
      </c>
      <c r="E867" s="150">
        <v>5.0143141543187637</v>
      </c>
      <c r="F867" s="151">
        <v>1</v>
      </c>
      <c r="G867" s="150">
        <v>5.0143000000000004</v>
      </c>
      <c r="H867" s="152">
        <v>27202.577500000003</v>
      </c>
      <c r="I867" s="153" t="s">
        <v>18</v>
      </c>
      <c r="J867" s="153" t="s">
        <v>17</v>
      </c>
      <c r="K867" s="154" t="s">
        <v>159</v>
      </c>
      <c r="L867" s="155" t="s">
        <v>165</v>
      </c>
      <c r="M867" s="144"/>
      <c r="O867" s="145"/>
      <c r="P867" s="132"/>
    </row>
    <row r="868" spans="1:16">
      <c r="A868" s="156" t="s">
        <v>992</v>
      </c>
      <c r="B868" s="157" t="s">
        <v>1818</v>
      </c>
      <c r="C868" s="158">
        <v>3.61</v>
      </c>
      <c r="D868" s="159">
        <v>1.10331891</v>
      </c>
      <c r="E868" s="160">
        <v>1.6474302551068341</v>
      </c>
      <c r="F868" s="161">
        <v>1</v>
      </c>
      <c r="G868" s="139">
        <v>1.6474</v>
      </c>
      <c r="H868" s="140">
        <v>8937.1450000000004</v>
      </c>
      <c r="I868" s="162" t="s">
        <v>18</v>
      </c>
      <c r="J868" s="162" t="s">
        <v>17</v>
      </c>
      <c r="K868" s="163" t="s">
        <v>159</v>
      </c>
      <c r="L868" s="164" t="s">
        <v>165</v>
      </c>
      <c r="M868" s="144"/>
      <c r="O868" s="145"/>
      <c r="P868" s="132"/>
    </row>
    <row r="869" spans="1:16">
      <c r="A869" s="133" t="s">
        <v>993</v>
      </c>
      <c r="B869" s="134" t="s">
        <v>1818</v>
      </c>
      <c r="C869" s="135">
        <v>5.15</v>
      </c>
      <c r="D869" s="136">
        <v>1.337621221</v>
      </c>
      <c r="E869" s="137">
        <v>1.9972807946782538</v>
      </c>
      <c r="F869" s="138">
        <v>1</v>
      </c>
      <c r="G869" s="139">
        <v>1.9973000000000001</v>
      </c>
      <c r="H869" s="140">
        <v>10835.352500000001</v>
      </c>
      <c r="I869" s="141" t="s">
        <v>18</v>
      </c>
      <c r="J869" s="141" t="s">
        <v>17</v>
      </c>
      <c r="K869" s="142" t="s">
        <v>159</v>
      </c>
      <c r="L869" s="143" t="s">
        <v>165</v>
      </c>
      <c r="M869" s="144"/>
      <c r="O869" s="145"/>
      <c r="P869" s="132"/>
    </row>
    <row r="870" spans="1:16">
      <c r="A870" s="133" t="s">
        <v>994</v>
      </c>
      <c r="B870" s="134" t="s">
        <v>1818</v>
      </c>
      <c r="C870" s="135">
        <v>8.77</v>
      </c>
      <c r="D870" s="136">
        <v>1.987927877</v>
      </c>
      <c r="E870" s="137">
        <v>2.9682918509391785</v>
      </c>
      <c r="F870" s="138">
        <v>1</v>
      </c>
      <c r="G870" s="139">
        <v>2.9683000000000002</v>
      </c>
      <c r="H870" s="140">
        <v>16103.0275</v>
      </c>
      <c r="I870" s="141" t="s">
        <v>18</v>
      </c>
      <c r="J870" s="141" t="s">
        <v>17</v>
      </c>
      <c r="K870" s="142" t="s">
        <v>159</v>
      </c>
      <c r="L870" s="143" t="s">
        <v>165</v>
      </c>
      <c r="M870" s="144"/>
      <c r="O870" s="145"/>
      <c r="P870" s="132"/>
    </row>
    <row r="871" spans="1:16">
      <c r="A871" s="146" t="s">
        <v>995</v>
      </c>
      <c r="B871" s="147" t="s">
        <v>1818</v>
      </c>
      <c r="C871" s="148">
        <v>16.97</v>
      </c>
      <c r="D871" s="149">
        <v>3.8514620470000001</v>
      </c>
      <c r="E871" s="150">
        <v>5.750844153141089</v>
      </c>
      <c r="F871" s="151">
        <v>1</v>
      </c>
      <c r="G871" s="150">
        <v>5.7507999999999999</v>
      </c>
      <c r="H871" s="152">
        <v>31198.09</v>
      </c>
      <c r="I871" s="153" t="s">
        <v>18</v>
      </c>
      <c r="J871" s="153" t="s">
        <v>17</v>
      </c>
      <c r="K871" s="154" t="s">
        <v>159</v>
      </c>
      <c r="L871" s="155" t="s">
        <v>165</v>
      </c>
      <c r="M871" s="144"/>
      <c r="O871" s="145"/>
      <c r="P871" s="132"/>
    </row>
    <row r="872" spans="1:16">
      <c r="A872" s="156" t="s">
        <v>996</v>
      </c>
      <c r="B872" s="157" t="s">
        <v>1819</v>
      </c>
      <c r="C872" s="158">
        <v>2.3199999999999998</v>
      </c>
      <c r="D872" s="159">
        <v>0.96471054899999997</v>
      </c>
      <c r="E872" s="160">
        <v>1.4404659717500208</v>
      </c>
      <c r="F872" s="161">
        <v>1</v>
      </c>
      <c r="G872" s="139">
        <v>1.4404999999999999</v>
      </c>
      <c r="H872" s="140">
        <v>7814.7124999999996</v>
      </c>
      <c r="I872" s="162" t="s">
        <v>18</v>
      </c>
      <c r="J872" s="162" t="s">
        <v>17</v>
      </c>
      <c r="K872" s="163" t="s">
        <v>159</v>
      </c>
      <c r="L872" s="164" t="s">
        <v>165</v>
      </c>
      <c r="M872" s="144"/>
      <c r="O872" s="145"/>
      <c r="P872" s="132"/>
    </row>
    <row r="873" spans="1:16">
      <c r="A873" s="133" t="s">
        <v>997</v>
      </c>
      <c r="B873" s="134" t="s">
        <v>1819</v>
      </c>
      <c r="C873" s="135">
        <v>3.43</v>
      </c>
      <c r="D873" s="136">
        <v>1.151992243</v>
      </c>
      <c r="E873" s="137">
        <v>1.72010726687045</v>
      </c>
      <c r="F873" s="138">
        <v>1</v>
      </c>
      <c r="G873" s="139">
        <v>1.7201</v>
      </c>
      <c r="H873" s="140">
        <v>9331.5424999999996</v>
      </c>
      <c r="I873" s="141" t="s">
        <v>18</v>
      </c>
      <c r="J873" s="141" t="s">
        <v>17</v>
      </c>
      <c r="K873" s="142" t="s">
        <v>159</v>
      </c>
      <c r="L873" s="143" t="s">
        <v>165</v>
      </c>
      <c r="M873" s="144"/>
      <c r="O873" s="145"/>
      <c r="P873" s="132"/>
    </row>
    <row r="874" spans="1:16">
      <c r="A874" s="133" t="s">
        <v>998</v>
      </c>
      <c r="B874" s="134" t="s">
        <v>1819</v>
      </c>
      <c r="C874" s="135">
        <v>7.32</v>
      </c>
      <c r="D874" s="136">
        <v>1.769704934</v>
      </c>
      <c r="E874" s="137">
        <v>2.6424503599629618</v>
      </c>
      <c r="F874" s="138">
        <v>1</v>
      </c>
      <c r="G874" s="139">
        <v>2.6425000000000001</v>
      </c>
      <c r="H874" s="140">
        <v>14335.5625</v>
      </c>
      <c r="I874" s="141" t="s">
        <v>18</v>
      </c>
      <c r="J874" s="141" t="s">
        <v>17</v>
      </c>
      <c r="K874" s="142" t="s">
        <v>159</v>
      </c>
      <c r="L874" s="143" t="s">
        <v>165</v>
      </c>
      <c r="M874" s="144"/>
      <c r="O874" s="145"/>
      <c r="P874" s="132"/>
    </row>
    <row r="875" spans="1:16">
      <c r="A875" s="146" t="s">
        <v>999</v>
      </c>
      <c r="B875" s="147" t="s">
        <v>1819</v>
      </c>
      <c r="C875" s="148">
        <v>13.84</v>
      </c>
      <c r="D875" s="149">
        <v>3.1320972509999998</v>
      </c>
      <c r="E875" s="150">
        <v>4.6767183327206299</v>
      </c>
      <c r="F875" s="151">
        <v>1</v>
      </c>
      <c r="G875" s="150">
        <v>4.6767000000000003</v>
      </c>
      <c r="H875" s="152">
        <v>25371.0975</v>
      </c>
      <c r="I875" s="153" t="s">
        <v>18</v>
      </c>
      <c r="J875" s="153" t="s">
        <v>17</v>
      </c>
      <c r="K875" s="154" t="s">
        <v>159</v>
      </c>
      <c r="L875" s="155" t="s">
        <v>165</v>
      </c>
      <c r="M875" s="144"/>
      <c r="O875" s="145"/>
      <c r="P875" s="132"/>
    </row>
    <row r="876" spans="1:16">
      <c r="A876" s="156" t="s">
        <v>1000</v>
      </c>
      <c r="B876" s="157" t="s">
        <v>1820</v>
      </c>
      <c r="C876" s="158">
        <v>2.0099999999999998</v>
      </c>
      <c r="D876" s="159">
        <v>0.77454681800000003</v>
      </c>
      <c r="E876" s="160">
        <v>1.1565213379420158</v>
      </c>
      <c r="F876" s="161">
        <v>1</v>
      </c>
      <c r="G876" s="139">
        <v>1.1565000000000001</v>
      </c>
      <c r="H876" s="140">
        <v>6274.0125000000007</v>
      </c>
      <c r="I876" s="162" t="s">
        <v>18</v>
      </c>
      <c r="J876" s="162" t="s">
        <v>17</v>
      </c>
      <c r="K876" s="163" t="s">
        <v>159</v>
      </c>
      <c r="L876" s="164" t="s">
        <v>165</v>
      </c>
      <c r="M876" s="144"/>
      <c r="O876" s="145"/>
      <c r="P876" s="132"/>
    </row>
    <row r="877" spans="1:16">
      <c r="A877" s="133" t="s">
        <v>1001</v>
      </c>
      <c r="B877" s="134" t="s">
        <v>1820</v>
      </c>
      <c r="C877" s="135">
        <v>2.94</v>
      </c>
      <c r="D877" s="136">
        <v>0.94208745299999996</v>
      </c>
      <c r="E877" s="137">
        <v>1.4066860986083682</v>
      </c>
      <c r="F877" s="138">
        <v>1</v>
      </c>
      <c r="G877" s="139">
        <v>1.4067000000000001</v>
      </c>
      <c r="H877" s="140">
        <v>7631.3475000000008</v>
      </c>
      <c r="I877" s="141" t="s">
        <v>18</v>
      </c>
      <c r="J877" s="141" t="s">
        <v>17</v>
      </c>
      <c r="K877" s="142" t="s">
        <v>159</v>
      </c>
      <c r="L877" s="143" t="s">
        <v>165</v>
      </c>
      <c r="M877" s="144"/>
      <c r="O877" s="145"/>
      <c r="P877" s="132"/>
    </row>
    <row r="878" spans="1:16">
      <c r="A878" s="133" t="s">
        <v>1002</v>
      </c>
      <c r="B878" s="134" t="s">
        <v>1820</v>
      </c>
      <c r="C878" s="135">
        <v>6.01</v>
      </c>
      <c r="D878" s="136">
        <v>1.4365477339999999</v>
      </c>
      <c r="E878" s="137">
        <v>2.1449937805350987</v>
      </c>
      <c r="F878" s="138">
        <v>1</v>
      </c>
      <c r="G878" s="139">
        <v>2.145</v>
      </c>
      <c r="H878" s="140">
        <v>11636.625</v>
      </c>
      <c r="I878" s="141" t="s">
        <v>18</v>
      </c>
      <c r="J878" s="141" t="s">
        <v>17</v>
      </c>
      <c r="K878" s="142" t="s">
        <v>159</v>
      </c>
      <c r="L878" s="143" t="s">
        <v>165</v>
      </c>
      <c r="M878" s="144"/>
      <c r="O878" s="145"/>
      <c r="P878" s="132"/>
    </row>
    <row r="879" spans="1:16">
      <c r="A879" s="146" t="s">
        <v>1003</v>
      </c>
      <c r="B879" s="147" t="s">
        <v>1820</v>
      </c>
      <c r="C879" s="148">
        <v>12.53</v>
      </c>
      <c r="D879" s="149">
        <v>2.6443963830000001</v>
      </c>
      <c r="E879" s="150">
        <v>3.9485035272795961</v>
      </c>
      <c r="F879" s="151">
        <v>1</v>
      </c>
      <c r="G879" s="150">
        <v>3.9485000000000001</v>
      </c>
      <c r="H879" s="152">
        <v>21420.612499999999</v>
      </c>
      <c r="I879" s="153" t="s">
        <v>18</v>
      </c>
      <c r="J879" s="153" t="s">
        <v>17</v>
      </c>
      <c r="K879" s="154" t="s">
        <v>159</v>
      </c>
      <c r="L879" s="155" t="s">
        <v>165</v>
      </c>
      <c r="M879" s="144"/>
      <c r="O879" s="145"/>
      <c r="P879" s="132"/>
    </row>
    <row r="880" spans="1:16">
      <c r="A880" s="156" t="s">
        <v>1004</v>
      </c>
      <c r="B880" s="157" t="s">
        <v>1821</v>
      </c>
      <c r="C880" s="158">
        <v>1.6</v>
      </c>
      <c r="D880" s="159">
        <v>0.62651211200000001</v>
      </c>
      <c r="E880" s="160">
        <v>0.93548202531911773</v>
      </c>
      <c r="F880" s="161">
        <v>1</v>
      </c>
      <c r="G880" s="139">
        <v>0.9355</v>
      </c>
      <c r="H880" s="140">
        <v>5075.0874999999996</v>
      </c>
      <c r="I880" s="162" t="s">
        <v>18</v>
      </c>
      <c r="J880" s="162" t="s">
        <v>17</v>
      </c>
      <c r="K880" s="163" t="s">
        <v>159</v>
      </c>
      <c r="L880" s="164" t="s">
        <v>165</v>
      </c>
      <c r="M880" s="144"/>
      <c r="O880" s="145"/>
      <c r="P880" s="132"/>
    </row>
    <row r="881" spans="1:16">
      <c r="A881" s="133" t="s">
        <v>1005</v>
      </c>
      <c r="B881" s="134" t="s">
        <v>1821</v>
      </c>
      <c r="C881" s="135">
        <v>2.16</v>
      </c>
      <c r="D881" s="136">
        <v>0.91916726000000004</v>
      </c>
      <c r="E881" s="137">
        <v>1.3724626124894839</v>
      </c>
      <c r="F881" s="138">
        <v>1</v>
      </c>
      <c r="G881" s="139">
        <v>1.3725000000000001</v>
      </c>
      <c r="H881" s="140">
        <v>7445.8125</v>
      </c>
      <c r="I881" s="141" t="s">
        <v>18</v>
      </c>
      <c r="J881" s="141" t="s">
        <v>17</v>
      </c>
      <c r="K881" s="142" t="s">
        <v>159</v>
      </c>
      <c r="L881" s="143" t="s">
        <v>165</v>
      </c>
      <c r="M881" s="144"/>
      <c r="O881" s="145"/>
      <c r="P881" s="132"/>
    </row>
    <row r="882" spans="1:16">
      <c r="A882" s="133" t="s">
        <v>1006</v>
      </c>
      <c r="B882" s="134" t="s">
        <v>1821</v>
      </c>
      <c r="C882" s="135">
        <v>7.3</v>
      </c>
      <c r="D882" s="136">
        <v>1.6799815789999999</v>
      </c>
      <c r="E882" s="137">
        <v>2.5084791497562127</v>
      </c>
      <c r="F882" s="138">
        <v>1</v>
      </c>
      <c r="G882" s="139">
        <v>2.5085000000000002</v>
      </c>
      <c r="H882" s="140">
        <v>13608.612500000001</v>
      </c>
      <c r="I882" s="141" t="s">
        <v>18</v>
      </c>
      <c r="J882" s="141" t="s">
        <v>17</v>
      </c>
      <c r="K882" s="142" t="s">
        <v>159</v>
      </c>
      <c r="L882" s="143" t="s">
        <v>165</v>
      </c>
      <c r="M882" s="144"/>
      <c r="O882" s="145"/>
      <c r="P882" s="132"/>
    </row>
    <row r="883" spans="1:16">
      <c r="A883" s="146" t="s">
        <v>1007</v>
      </c>
      <c r="B883" s="147" t="s">
        <v>1821</v>
      </c>
      <c r="C883" s="148">
        <v>13.71</v>
      </c>
      <c r="D883" s="149">
        <v>2.944923465</v>
      </c>
      <c r="E883" s="150">
        <v>4.3972381613717211</v>
      </c>
      <c r="F883" s="151">
        <v>1</v>
      </c>
      <c r="G883" s="150">
        <v>4.3971999999999998</v>
      </c>
      <c r="H883" s="152">
        <v>23854.809999999998</v>
      </c>
      <c r="I883" s="153" t="s">
        <v>18</v>
      </c>
      <c r="J883" s="153" t="s">
        <v>17</v>
      </c>
      <c r="K883" s="154" t="s">
        <v>159</v>
      </c>
      <c r="L883" s="155" t="s">
        <v>165</v>
      </c>
      <c r="M883" s="144"/>
      <c r="O883" s="145"/>
      <c r="P883" s="132"/>
    </row>
    <row r="884" spans="1:16">
      <c r="A884" s="156" t="s">
        <v>1008</v>
      </c>
      <c r="B884" s="157" t="s">
        <v>1822</v>
      </c>
      <c r="C884" s="158">
        <v>2.61</v>
      </c>
      <c r="D884" s="159">
        <v>0.59137959699999998</v>
      </c>
      <c r="E884" s="160">
        <v>0.88302360407353719</v>
      </c>
      <c r="F884" s="161">
        <v>1</v>
      </c>
      <c r="G884" s="139">
        <v>0.88300000000000001</v>
      </c>
      <c r="H884" s="140">
        <v>4790.2749999999996</v>
      </c>
      <c r="I884" s="162" t="s">
        <v>18</v>
      </c>
      <c r="J884" s="162" t="s">
        <v>17</v>
      </c>
      <c r="K884" s="163" t="s">
        <v>159</v>
      </c>
      <c r="L884" s="164" t="s">
        <v>165</v>
      </c>
      <c r="M884" s="144"/>
      <c r="O884" s="145"/>
      <c r="P884" s="132"/>
    </row>
    <row r="885" spans="1:16">
      <c r="A885" s="133" t="s">
        <v>1009</v>
      </c>
      <c r="B885" s="134" t="s">
        <v>1822</v>
      </c>
      <c r="C885" s="135">
        <v>4.0199999999999996</v>
      </c>
      <c r="D885" s="136">
        <v>0.75419285199999997</v>
      </c>
      <c r="E885" s="137">
        <v>1.1261296360542852</v>
      </c>
      <c r="F885" s="138">
        <v>1</v>
      </c>
      <c r="G885" s="139">
        <v>1.1261000000000001</v>
      </c>
      <c r="H885" s="140">
        <v>6109.0925000000007</v>
      </c>
      <c r="I885" s="141" t="s">
        <v>18</v>
      </c>
      <c r="J885" s="141" t="s">
        <v>17</v>
      </c>
      <c r="K885" s="142" t="s">
        <v>159</v>
      </c>
      <c r="L885" s="143" t="s">
        <v>165</v>
      </c>
      <c r="M885" s="144"/>
      <c r="O885" s="145"/>
      <c r="P885" s="132"/>
    </row>
    <row r="886" spans="1:16">
      <c r="A886" s="133" t="s">
        <v>1010</v>
      </c>
      <c r="B886" s="134" t="s">
        <v>1822</v>
      </c>
      <c r="C886" s="135">
        <v>6.85</v>
      </c>
      <c r="D886" s="136">
        <v>1.148690765</v>
      </c>
      <c r="E886" s="137">
        <v>1.7151776361947919</v>
      </c>
      <c r="F886" s="138">
        <v>1</v>
      </c>
      <c r="G886" s="139">
        <v>1.7152000000000001</v>
      </c>
      <c r="H886" s="140">
        <v>9304.9600000000009</v>
      </c>
      <c r="I886" s="141" t="s">
        <v>18</v>
      </c>
      <c r="J886" s="141" t="s">
        <v>17</v>
      </c>
      <c r="K886" s="142" t="s">
        <v>159</v>
      </c>
      <c r="L886" s="143" t="s">
        <v>165</v>
      </c>
      <c r="M886" s="144"/>
      <c r="O886" s="145"/>
      <c r="P886" s="132"/>
    </row>
    <row r="887" spans="1:16">
      <c r="A887" s="146" t="s">
        <v>1011</v>
      </c>
      <c r="B887" s="147" t="s">
        <v>1822</v>
      </c>
      <c r="C887" s="148">
        <v>14.74</v>
      </c>
      <c r="D887" s="149">
        <v>2.4499137709999999</v>
      </c>
      <c r="E887" s="150">
        <v>3.658110118631317</v>
      </c>
      <c r="F887" s="151">
        <v>1</v>
      </c>
      <c r="G887" s="150">
        <v>3.6581000000000001</v>
      </c>
      <c r="H887" s="152">
        <v>19845.192500000001</v>
      </c>
      <c r="I887" s="153" t="s">
        <v>18</v>
      </c>
      <c r="J887" s="153" t="s">
        <v>17</v>
      </c>
      <c r="K887" s="154" t="s">
        <v>159</v>
      </c>
      <c r="L887" s="155" t="s">
        <v>165</v>
      </c>
      <c r="M887" s="144"/>
      <c r="O887" s="145"/>
      <c r="P887" s="132"/>
    </row>
    <row r="888" spans="1:16">
      <c r="A888" s="156" t="s">
        <v>1012</v>
      </c>
      <c r="B888" s="157" t="s">
        <v>1823</v>
      </c>
      <c r="C888" s="158">
        <v>2.25</v>
      </c>
      <c r="D888" s="159">
        <v>0.61158142800000004</v>
      </c>
      <c r="E888" s="160">
        <v>0.9131881442588905</v>
      </c>
      <c r="F888" s="161">
        <v>1</v>
      </c>
      <c r="G888" s="139">
        <v>0.91320000000000001</v>
      </c>
      <c r="H888" s="140">
        <v>4954.1099999999997</v>
      </c>
      <c r="I888" s="162" t="s">
        <v>18</v>
      </c>
      <c r="J888" s="162" t="s">
        <v>17</v>
      </c>
      <c r="K888" s="163" t="s">
        <v>159</v>
      </c>
      <c r="L888" s="164" t="s">
        <v>165</v>
      </c>
      <c r="M888" s="144"/>
      <c r="O888" s="145"/>
      <c r="P888" s="132"/>
    </row>
    <row r="889" spans="1:16">
      <c r="A889" s="133" t="s">
        <v>1013</v>
      </c>
      <c r="B889" s="134" t="s">
        <v>1823</v>
      </c>
      <c r="C889" s="135">
        <v>4.26</v>
      </c>
      <c r="D889" s="136">
        <v>0.90739522699999997</v>
      </c>
      <c r="E889" s="137">
        <v>1.3548850987239343</v>
      </c>
      <c r="F889" s="138">
        <v>1</v>
      </c>
      <c r="G889" s="139">
        <v>1.3549</v>
      </c>
      <c r="H889" s="140">
        <v>7350.3324999999995</v>
      </c>
      <c r="I889" s="141" t="s">
        <v>18</v>
      </c>
      <c r="J889" s="141" t="s">
        <v>17</v>
      </c>
      <c r="K889" s="142" t="s">
        <v>159</v>
      </c>
      <c r="L889" s="143" t="s">
        <v>165</v>
      </c>
      <c r="M889" s="144"/>
      <c r="O889" s="145"/>
      <c r="P889" s="132"/>
    </row>
    <row r="890" spans="1:16">
      <c r="A890" s="133" t="s">
        <v>1014</v>
      </c>
      <c r="B890" s="134" t="s">
        <v>1823</v>
      </c>
      <c r="C890" s="135">
        <v>8.52</v>
      </c>
      <c r="D890" s="136">
        <v>1.5566138119999999</v>
      </c>
      <c r="E890" s="137">
        <v>2.3242714922795815</v>
      </c>
      <c r="F890" s="138">
        <v>1</v>
      </c>
      <c r="G890" s="139">
        <v>2.3243</v>
      </c>
      <c r="H890" s="140">
        <v>12609.327499999999</v>
      </c>
      <c r="I890" s="141" t="s">
        <v>18</v>
      </c>
      <c r="J890" s="141" t="s">
        <v>17</v>
      </c>
      <c r="K890" s="142" t="s">
        <v>159</v>
      </c>
      <c r="L890" s="143" t="s">
        <v>165</v>
      </c>
      <c r="M890" s="144"/>
      <c r="O890" s="145"/>
      <c r="P890" s="132"/>
    </row>
    <row r="891" spans="1:16">
      <c r="A891" s="146" t="s">
        <v>1015</v>
      </c>
      <c r="B891" s="147" t="s">
        <v>1823</v>
      </c>
      <c r="C891" s="148">
        <v>15.56</v>
      </c>
      <c r="D891" s="149">
        <v>3.0177237699999999</v>
      </c>
      <c r="E891" s="150">
        <v>4.5059405718452306</v>
      </c>
      <c r="F891" s="151">
        <v>1</v>
      </c>
      <c r="G891" s="150">
        <v>4.5058999999999996</v>
      </c>
      <c r="H891" s="152">
        <v>24444.507499999996</v>
      </c>
      <c r="I891" s="153" t="s">
        <v>18</v>
      </c>
      <c r="J891" s="153" t="s">
        <v>17</v>
      </c>
      <c r="K891" s="154" t="s">
        <v>159</v>
      </c>
      <c r="L891" s="155" t="s">
        <v>165</v>
      </c>
      <c r="M891" s="144"/>
      <c r="O891" s="145"/>
      <c r="P891" s="132"/>
    </row>
    <row r="892" spans="1:16">
      <c r="A892" s="156" t="s">
        <v>1016</v>
      </c>
      <c r="B892" s="157" t="s">
        <v>1824</v>
      </c>
      <c r="C892" s="158">
        <v>2.13</v>
      </c>
      <c r="D892" s="159">
        <v>0.73639606599999996</v>
      </c>
      <c r="E892" s="160">
        <v>1.0995562097907385</v>
      </c>
      <c r="F892" s="161">
        <v>1</v>
      </c>
      <c r="G892" s="139">
        <v>1.0995999999999999</v>
      </c>
      <c r="H892" s="140">
        <v>5965.33</v>
      </c>
      <c r="I892" s="162" t="s">
        <v>18</v>
      </c>
      <c r="J892" s="162" t="s">
        <v>17</v>
      </c>
      <c r="K892" s="163" t="s">
        <v>159</v>
      </c>
      <c r="L892" s="164" t="s">
        <v>165</v>
      </c>
      <c r="M892" s="144"/>
      <c r="O892" s="145"/>
      <c r="P892" s="132"/>
    </row>
    <row r="893" spans="1:16">
      <c r="A893" s="133" t="s">
        <v>1017</v>
      </c>
      <c r="B893" s="134" t="s">
        <v>1824</v>
      </c>
      <c r="C893" s="135">
        <v>2.99</v>
      </c>
      <c r="D893" s="136">
        <v>0.93186514300000001</v>
      </c>
      <c r="E893" s="137">
        <v>1.3914225672590497</v>
      </c>
      <c r="F893" s="138">
        <v>1</v>
      </c>
      <c r="G893" s="139">
        <v>1.3914</v>
      </c>
      <c r="H893" s="140">
        <v>7548.3450000000003</v>
      </c>
      <c r="I893" s="141" t="s">
        <v>18</v>
      </c>
      <c r="J893" s="141" t="s">
        <v>17</v>
      </c>
      <c r="K893" s="142" t="s">
        <v>159</v>
      </c>
      <c r="L893" s="143" t="s">
        <v>165</v>
      </c>
      <c r="M893" s="144"/>
      <c r="O893" s="145"/>
      <c r="P893" s="132"/>
    </row>
    <row r="894" spans="1:16">
      <c r="A894" s="133" t="s">
        <v>1018</v>
      </c>
      <c r="B894" s="134" t="s">
        <v>1824</v>
      </c>
      <c r="C894" s="135">
        <v>5.89</v>
      </c>
      <c r="D894" s="136">
        <v>1.543932648</v>
      </c>
      <c r="E894" s="137">
        <v>2.3053365016307112</v>
      </c>
      <c r="F894" s="138">
        <v>1</v>
      </c>
      <c r="G894" s="139">
        <v>2.3052999999999999</v>
      </c>
      <c r="H894" s="140">
        <v>12506.252499999999</v>
      </c>
      <c r="I894" s="141" t="s">
        <v>18</v>
      </c>
      <c r="J894" s="141" t="s">
        <v>17</v>
      </c>
      <c r="K894" s="142" t="s">
        <v>159</v>
      </c>
      <c r="L894" s="143" t="s">
        <v>165</v>
      </c>
      <c r="M894" s="144"/>
      <c r="O894" s="145"/>
      <c r="P894" s="132"/>
    </row>
    <row r="895" spans="1:16">
      <c r="A895" s="146" t="s">
        <v>1019</v>
      </c>
      <c r="B895" s="147" t="s">
        <v>1824</v>
      </c>
      <c r="C895" s="148">
        <v>11.81</v>
      </c>
      <c r="D895" s="149">
        <v>2.9209322489999998</v>
      </c>
      <c r="E895" s="150">
        <v>4.3614154679174746</v>
      </c>
      <c r="F895" s="151">
        <v>1</v>
      </c>
      <c r="G895" s="150">
        <v>4.3613999999999997</v>
      </c>
      <c r="H895" s="152">
        <v>23660.594999999998</v>
      </c>
      <c r="I895" s="153" t="s">
        <v>18</v>
      </c>
      <c r="J895" s="153" t="s">
        <v>17</v>
      </c>
      <c r="K895" s="154" t="s">
        <v>159</v>
      </c>
      <c r="L895" s="155" t="s">
        <v>165</v>
      </c>
      <c r="M895" s="144"/>
      <c r="O895" s="145"/>
      <c r="P895" s="132"/>
    </row>
    <row r="896" spans="1:16">
      <c r="A896" s="156" t="s">
        <v>1020</v>
      </c>
      <c r="B896" s="157" t="s">
        <v>1825</v>
      </c>
      <c r="C896" s="158">
        <v>3.14</v>
      </c>
      <c r="D896" s="159">
        <v>0.45741364299999998</v>
      </c>
      <c r="E896" s="160">
        <v>0.68299117122612918</v>
      </c>
      <c r="F896" s="161">
        <v>1</v>
      </c>
      <c r="G896" s="139">
        <v>0.68300000000000005</v>
      </c>
      <c r="H896" s="140">
        <v>3705.2750000000001</v>
      </c>
      <c r="I896" s="162" t="s">
        <v>18</v>
      </c>
      <c r="J896" s="162" t="s">
        <v>17</v>
      </c>
      <c r="K896" s="163" t="s">
        <v>159</v>
      </c>
      <c r="L896" s="164" t="s">
        <v>165</v>
      </c>
      <c r="M896" s="144"/>
      <c r="O896" s="145"/>
      <c r="P896" s="132"/>
    </row>
    <row r="897" spans="1:16">
      <c r="A897" s="133" t="s">
        <v>1021</v>
      </c>
      <c r="B897" s="134" t="s">
        <v>1825</v>
      </c>
      <c r="C897" s="135">
        <v>4.0999999999999996</v>
      </c>
      <c r="D897" s="136">
        <v>0.57433802</v>
      </c>
      <c r="E897" s="137">
        <v>0.85757782471629518</v>
      </c>
      <c r="F897" s="138">
        <v>1</v>
      </c>
      <c r="G897" s="139">
        <v>0.85760000000000003</v>
      </c>
      <c r="H897" s="140">
        <v>4652.4800000000005</v>
      </c>
      <c r="I897" s="141" t="s">
        <v>18</v>
      </c>
      <c r="J897" s="141" t="s">
        <v>17</v>
      </c>
      <c r="K897" s="142" t="s">
        <v>159</v>
      </c>
      <c r="L897" s="143" t="s">
        <v>165</v>
      </c>
      <c r="M897" s="144"/>
      <c r="O897" s="145"/>
      <c r="P897" s="132"/>
    </row>
    <row r="898" spans="1:16">
      <c r="A898" s="133" t="s">
        <v>1022</v>
      </c>
      <c r="B898" s="134" t="s">
        <v>1825</v>
      </c>
      <c r="C898" s="135">
        <v>6.28</v>
      </c>
      <c r="D898" s="136">
        <v>0.828136592</v>
      </c>
      <c r="E898" s="137">
        <v>1.236539376472632</v>
      </c>
      <c r="F898" s="138">
        <v>1</v>
      </c>
      <c r="G898" s="139">
        <v>1.2364999999999999</v>
      </c>
      <c r="H898" s="140">
        <v>6708.0124999999998</v>
      </c>
      <c r="I898" s="141" t="s">
        <v>18</v>
      </c>
      <c r="J898" s="141" t="s">
        <v>17</v>
      </c>
      <c r="K898" s="142" t="s">
        <v>159</v>
      </c>
      <c r="L898" s="143" t="s">
        <v>165</v>
      </c>
      <c r="M898" s="144"/>
      <c r="O898" s="145"/>
      <c r="P898" s="132"/>
    </row>
    <row r="899" spans="1:16">
      <c r="A899" s="146" t="s">
        <v>1023</v>
      </c>
      <c r="B899" s="147" t="s">
        <v>1825</v>
      </c>
      <c r="C899" s="148">
        <v>9.61</v>
      </c>
      <c r="D899" s="149">
        <v>1.3275734850000001</v>
      </c>
      <c r="E899" s="150">
        <v>1.9822779300199058</v>
      </c>
      <c r="F899" s="151">
        <v>1</v>
      </c>
      <c r="G899" s="150">
        <v>1.9823</v>
      </c>
      <c r="H899" s="152">
        <v>10753.977499999999</v>
      </c>
      <c r="I899" s="153" t="s">
        <v>18</v>
      </c>
      <c r="J899" s="153" t="s">
        <v>17</v>
      </c>
      <c r="K899" s="154" t="s">
        <v>159</v>
      </c>
      <c r="L899" s="155" t="s">
        <v>165</v>
      </c>
      <c r="M899" s="144"/>
      <c r="O899" s="145"/>
      <c r="P899" s="132"/>
    </row>
    <row r="900" spans="1:16">
      <c r="A900" s="156" t="s">
        <v>1024</v>
      </c>
      <c r="B900" s="157" t="s">
        <v>1826</v>
      </c>
      <c r="C900" s="158">
        <v>2.63</v>
      </c>
      <c r="D900" s="159">
        <v>0.39769210799999999</v>
      </c>
      <c r="E900" s="160">
        <v>0.5938174402688472</v>
      </c>
      <c r="F900" s="161">
        <v>1</v>
      </c>
      <c r="G900" s="139">
        <v>0.59379999999999999</v>
      </c>
      <c r="H900" s="140">
        <v>3221.3649999999998</v>
      </c>
      <c r="I900" s="162" t="s">
        <v>18</v>
      </c>
      <c r="J900" s="162" t="s">
        <v>17</v>
      </c>
      <c r="K900" s="163" t="s">
        <v>159</v>
      </c>
      <c r="L900" s="164" t="s">
        <v>165</v>
      </c>
      <c r="M900" s="144"/>
      <c r="O900" s="145"/>
      <c r="P900" s="132"/>
    </row>
    <row r="901" spans="1:16">
      <c r="A901" s="133" t="s">
        <v>1025</v>
      </c>
      <c r="B901" s="134" t="s">
        <v>1826</v>
      </c>
      <c r="C901" s="135">
        <v>3.72</v>
      </c>
      <c r="D901" s="136">
        <v>0.51074380699999999</v>
      </c>
      <c r="E901" s="137">
        <v>0.76262157082057591</v>
      </c>
      <c r="F901" s="138">
        <v>1</v>
      </c>
      <c r="G901" s="139">
        <v>0.76259999999999994</v>
      </c>
      <c r="H901" s="140">
        <v>4137.1049999999996</v>
      </c>
      <c r="I901" s="141" t="s">
        <v>18</v>
      </c>
      <c r="J901" s="141" t="s">
        <v>17</v>
      </c>
      <c r="K901" s="142" t="s">
        <v>159</v>
      </c>
      <c r="L901" s="143" t="s">
        <v>165</v>
      </c>
      <c r="M901" s="144"/>
      <c r="O901" s="145"/>
      <c r="P901" s="132"/>
    </row>
    <row r="902" spans="1:16">
      <c r="A902" s="133" t="s">
        <v>1026</v>
      </c>
      <c r="B902" s="134" t="s">
        <v>1826</v>
      </c>
      <c r="C902" s="135">
        <v>6.33</v>
      </c>
      <c r="D902" s="136">
        <v>0.84854923400000004</v>
      </c>
      <c r="E902" s="137">
        <v>1.2670186909416141</v>
      </c>
      <c r="F902" s="138">
        <v>1</v>
      </c>
      <c r="G902" s="139">
        <v>1.2669999999999999</v>
      </c>
      <c r="H902" s="140">
        <v>6873.4749999999995</v>
      </c>
      <c r="I902" s="141" t="s">
        <v>18</v>
      </c>
      <c r="J902" s="141" t="s">
        <v>17</v>
      </c>
      <c r="K902" s="142" t="s">
        <v>159</v>
      </c>
      <c r="L902" s="143" t="s">
        <v>165</v>
      </c>
      <c r="M902" s="144"/>
      <c r="O902" s="145"/>
      <c r="P902" s="132"/>
    </row>
    <row r="903" spans="1:16">
      <c r="A903" s="146" t="s">
        <v>1027</v>
      </c>
      <c r="B903" s="147" t="s">
        <v>1826</v>
      </c>
      <c r="C903" s="148">
        <v>9.09</v>
      </c>
      <c r="D903" s="149">
        <v>1.412982655</v>
      </c>
      <c r="E903" s="150">
        <v>2.1098073772597457</v>
      </c>
      <c r="F903" s="151">
        <v>1</v>
      </c>
      <c r="G903" s="150">
        <v>2.1097999999999999</v>
      </c>
      <c r="H903" s="152">
        <v>11445.664999999999</v>
      </c>
      <c r="I903" s="153" t="s">
        <v>18</v>
      </c>
      <c r="J903" s="153" t="s">
        <v>17</v>
      </c>
      <c r="K903" s="154" t="s">
        <v>159</v>
      </c>
      <c r="L903" s="155" t="s">
        <v>165</v>
      </c>
      <c r="M903" s="144"/>
      <c r="O903" s="145"/>
      <c r="P903" s="132"/>
    </row>
    <row r="904" spans="1:16">
      <c r="A904" s="156" t="s">
        <v>1028</v>
      </c>
      <c r="B904" s="157" t="s">
        <v>1827</v>
      </c>
      <c r="C904" s="158">
        <v>2.0299999999999998</v>
      </c>
      <c r="D904" s="159">
        <v>0.36926262300000001</v>
      </c>
      <c r="E904" s="160">
        <v>0.5513677067406636</v>
      </c>
      <c r="F904" s="161">
        <v>1</v>
      </c>
      <c r="G904" s="139">
        <v>0.5514</v>
      </c>
      <c r="H904" s="140">
        <v>2991.3449999999998</v>
      </c>
      <c r="I904" s="162" t="s">
        <v>18</v>
      </c>
      <c r="J904" s="162" t="s">
        <v>17</v>
      </c>
      <c r="K904" s="163" t="s">
        <v>159</v>
      </c>
      <c r="L904" s="164" t="s">
        <v>165</v>
      </c>
      <c r="M904" s="144"/>
      <c r="O904" s="145"/>
      <c r="P904" s="132"/>
    </row>
    <row r="905" spans="1:16">
      <c r="A905" s="133" t="s">
        <v>1029</v>
      </c>
      <c r="B905" s="134" t="s">
        <v>1827</v>
      </c>
      <c r="C905" s="135">
        <v>2.71</v>
      </c>
      <c r="D905" s="136">
        <v>0.445090712</v>
      </c>
      <c r="E905" s="137">
        <v>0.66459107930620198</v>
      </c>
      <c r="F905" s="138">
        <v>1</v>
      </c>
      <c r="G905" s="139">
        <v>0.66459999999999997</v>
      </c>
      <c r="H905" s="140">
        <v>3605.4549999999999</v>
      </c>
      <c r="I905" s="141" t="s">
        <v>18</v>
      </c>
      <c r="J905" s="141" t="s">
        <v>17</v>
      </c>
      <c r="K905" s="142" t="s">
        <v>159</v>
      </c>
      <c r="L905" s="143" t="s">
        <v>165</v>
      </c>
      <c r="M905" s="144"/>
      <c r="O905" s="145"/>
      <c r="P905" s="132"/>
    </row>
    <row r="906" spans="1:16">
      <c r="A906" s="133" t="s">
        <v>1030</v>
      </c>
      <c r="B906" s="134" t="s">
        <v>1827</v>
      </c>
      <c r="C906" s="135">
        <v>4.5</v>
      </c>
      <c r="D906" s="136">
        <v>0.66943100700000002</v>
      </c>
      <c r="E906" s="137">
        <v>0.99956674778503962</v>
      </c>
      <c r="F906" s="138">
        <v>1</v>
      </c>
      <c r="G906" s="139">
        <v>0.99960000000000004</v>
      </c>
      <c r="H906" s="140">
        <v>5422.83</v>
      </c>
      <c r="I906" s="141" t="s">
        <v>18</v>
      </c>
      <c r="J906" s="141" t="s">
        <v>17</v>
      </c>
      <c r="K906" s="142" t="s">
        <v>159</v>
      </c>
      <c r="L906" s="143" t="s">
        <v>165</v>
      </c>
      <c r="M906" s="144"/>
      <c r="O906" s="145"/>
      <c r="P906" s="132"/>
    </row>
    <row r="907" spans="1:16">
      <c r="A907" s="146" t="s">
        <v>1031</v>
      </c>
      <c r="B907" s="147" t="s">
        <v>1827</v>
      </c>
      <c r="C907" s="148">
        <v>8.5299999999999994</v>
      </c>
      <c r="D907" s="149">
        <v>1.4363322679999999</v>
      </c>
      <c r="E907" s="150">
        <v>2.1446720555976126</v>
      </c>
      <c r="F907" s="151">
        <v>1</v>
      </c>
      <c r="G907" s="150">
        <v>2.1446999999999998</v>
      </c>
      <c r="H907" s="152">
        <v>11634.997499999999</v>
      </c>
      <c r="I907" s="153" t="s">
        <v>18</v>
      </c>
      <c r="J907" s="153" t="s">
        <v>17</v>
      </c>
      <c r="K907" s="154" t="s">
        <v>159</v>
      </c>
      <c r="L907" s="155" t="s">
        <v>165</v>
      </c>
      <c r="M907" s="144"/>
      <c r="O907" s="145"/>
      <c r="P907" s="132"/>
    </row>
    <row r="908" spans="1:16">
      <c r="A908" s="156" t="s">
        <v>1828</v>
      </c>
      <c r="B908" s="157" t="s">
        <v>1829</v>
      </c>
      <c r="C908" s="158">
        <v>2.82</v>
      </c>
      <c r="D908" s="159">
        <v>0.57840719299999999</v>
      </c>
      <c r="E908" s="160">
        <v>0.86365374587807775</v>
      </c>
      <c r="F908" s="161">
        <v>1</v>
      </c>
      <c r="G908" s="139">
        <v>0.86370000000000002</v>
      </c>
      <c r="H908" s="140">
        <v>4685.5725000000002</v>
      </c>
      <c r="I908" s="162" t="s">
        <v>18</v>
      </c>
      <c r="J908" s="162" t="s">
        <v>18</v>
      </c>
      <c r="K908" s="163" t="s">
        <v>1033</v>
      </c>
      <c r="L908" s="164" t="s">
        <v>1033</v>
      </c>
      <c r="M908" s="144"/>
      <c r="O908" s="145"/>
      <c r="P908" s="132"/>
    </row>
    <row r="909" spans="1:16">
      <c r="A909" s="133" t="s">
        <v>1830</v>
      </c>
      <c r="B909" s="134" t="s">
        <v>1829</v>
      </c>
      <c r="C909" s="135">
        <v>3.65</v>
      </c>
      <c r="D909" s="136">
        <v>0.64764849800000002</v>
      </c>
      <c r="E909" s="137">
        <v>0.96704200445517419</v>
      </c>
      <c r="F909" s="138">
        <v>1</v>
      </c>
      <c r="G909" s="139">
        <v>0.96699999999999997</v>
      </c>
      <c r="H909" s="140">
        <v>5245.9749999999995</v>
      </c>
      <c r="I909" s="141" t="s">
        <v>18</v>
      </c>
      <c r="J909" s="162" t="s">
        <v>18</v>
      </c>
      <c r="K909" s="142" t="s">
        <v>1033</v>
      </c>
      <c r="L909" s="143" t="s">
        <v>1033</v>
      </c>
      <c r="M909" s="144"/>
      <c r="O909" s="145"/>
      <c r="P909" s="132"/>
    </row>
    <row r="910" spans="1:16">
      <c r="A910" s="133" t="s">
        <v>1831</v>
      </c>
      <c r="B910" s="134" t="s">
        <v>1829</v>
      </c>
      <c r="C910" s="135">
        <v>6.35</v>
      </c>
      <c r="D910" s="136">
        <v>0.90857560800000003</v>
      </c>
      <c r="E910" s="137">
        <v>1.3566475949109644</v>
      </c>
      <c r="F910" s="138">
        <v>1</v>
      </c>
      <c r="G910" s="139">
        <v>1.3566</v>
      </c>
      <c r="H910" s="140">
        <v>7359.5550000000003</v>
      </c>
      <c r="I910" s="141" t="s">
        <v>18</v>
      </c>
      <c r="J910" s="162" t="s">
        <v>18</v>
      </c>
      <c r="K910" s="142" t="s">
        <v>1033</v>
      </c>
      <c r="L910" s="143" t="s">
        <v>1033</v>
      </c>
      <c r="M910" s="144"/>
      <c r="O910" s="145"/>
      <c r="P910" s="132"/>
    </row>
    <row r="911" spans="1:16">
      <c r="A911" s="146" t="s">
        <v>1832</v>
      </c>
      <c r="B911" s="147" t="s">
        <v>1829</v>
      </c>
      <c r="C911" s="148">
        <v>9.2799999999999994</v>
      </c>
      <c r="D911" s="149">
        <v>1.7406051300000001</v>
      </c>
      <c r="E911" s="150">
        <v>2.5989997337724993</v>
      </c>
      <c r="F911" s="151">
        <v>1</v>
      </c>
      <c r="G911" s="150">
        <v>2.5990000000000002</v>
      </c>
      <c r="H911" s="152">
        <v>14099.575000000001</v>
      </c>
      <c r="I911" s="153" t="s">
        <v>18</v>
      </c>
      <c r="J911" s="162" t="s">
        <v>18</v>
      </c>
      <c r="K911" s="154" t="s">
        <v>1033</v>
      </c>
      <c r="L911" s="155" t="s">
        <v>1033</v>
      </c>
      <c r="M911" s="144"/>
      <c r="O911" s="145"/>
      <c r="P911" s="132"/>
    </row>
    <row r="912" spans="1:16">
      <c r="A912" s="156" t="s">
        <v>1032</v>
      </c>
      <c r="B912" s="157" t="s">
        <v>1833</v>
      </c>
      <c r="C912" s="158">
        <v>2.99</v>
      </c>
      <c r="D912" s="159">
        <v>0.56650624699999996</v>
      </c>
      <c r="E912" s="160">
        <v>0.84588374454202464</v>
      </c>
      <c r="F912" s="161">
        <v>1</v>
      </c>
      <c r="G912" s="139">
        <v>0.84589999999999999</v>
      </c>
      <c r="H912" s="140">
        <v>4589.0074999999997</v>
      </c>
      <c r="I912" s="162" t="s">
        <v>18</v>
      </c>
      <c r="J912" s="162" t="s">
        <v>18</v>
      </c>
      <c r="K912" s="163" t="s">
        <v>1033</v>
      </c>
      <c r="L912" s="164" t="s">
        <v>1033</v>
      </c>
      <c r="M912" s="144"/>
      <c r="O912" s="145"/>
      <c r="P912" s="132"/>
    </row>
    <row r="913" spans="1:16">
      <c r="A913" s="133" t="s">
        <v>1034</v>
      </c>
      <c r="B913" s="134" t="s">
        <v>1833</v>
      </c>
      <c r="C913" s="135">
        <v>3.81</v>
      </c>
      <c r="D913" s="136">
        <v>0.67640912499999994</v>
      </c>
      <c r="E913" s="137">
        <v>1.0099861855493262</v>
      </c>
      <c r="F913" s="138">
        <v>1</v>
      </c>
      <c r="G913" s="139">
        <v>1.01</v>
      </c>
      <c r="H913" s="140">
        <v>5479.25</v>
      </c>
      <c r="I913" s="141" t="s">
        <v>18</v>
      </c>
      <c r="J913" s="141" t="s">
        <v>18</v>
      </c>
      <c r="K913" s="142" t="s">
        <v>1033</v>
      </c>
      <c r="L913" s="143" t="s">
        <v>1033</v>
      </c>
      <c r="M913" s="144"/>
      <c r="O913" s="145"/>
      <c r="P913" s="132"/>
    </row>
    <row r="914" spans="1:16">
      <c r="A914" s="133" t="s">
        <v>1035</v>
      </c>
      <c r="B914" s="134" t="s">
        <v>1833</v>
      </c>
      <c r="C914" s="135">
        <v>5.6</v>
      </c>
      <c r="D914" s="136">
        <v>0.85474066500000001</v>
      </c>
      <c r="E914" s="137">
        <v>1.2762634801493025</v>
      </c>
      <c r="F914" s="138">
        <v>1</v>
      </c>
      <c r="G914" s="139">
        <v>1.2763</v>
      </c>
      <c r="H914" s="140">
        <v>6923.9274999999998</v>
      </c>
      <c r="I914" s="141" t="s">
        <v>18</v>
      </c>
      <c r="J914" s="141" t="s">
        <v>18</v>
      </c>
      <c r="K914" s="142" t="s">
        <v>1033</v>
      </c>
      <c r="L914" s="143" t="s">
        <v>1033</v>
      </c>
      <c r="M914" s="144"/>
      <c r="O914" s="145"/>
      <c r="P914" s="132"/>
    </row>
    <row r="915" spans="1:16">
      <c r="A915" s="146" t="s">
        <v>1036</v>
      </c>
      <c r="B915" s="147" t="s">
        <v>1833</v>
      </c>
      <c r="C915" s="148">
        <v>8.07</v>
      </c>
      <c r="D915" s="149">
        <v>1.374297688</v>
      </c>
      <c r="E915" s="150">
        <v>2.0520445813210726</v>
      </c>
      <c r="F915" s="151">
        <v>1</v>
      </c>
      <c r="G915" s="150">
        <v>2.052</v>
      </c>
      <c r="H915" s="152">
        <v>11132.1</v>
      </c>
      <c r="I915" s="153" t="s">
        <v>18</v>
      </c>
      <c r="J915" s="153" t="s">
        <v>18</v>
      </c>
      <c r="K915" s="154" t="s">
        <v>1033</v>
      </c>
      <c r="L915" s="155" t="s">
        <v>1033</v>
      </c>
      <c r="M915" s="144"/>
      <c r="O915" s="145"/>
      <c r="P915" s="132"/>
    </row>
    <row r="916" spans="1:16">
      <c r="A916" s="156" t="s">
        <v>1037</v>
      </c>
      <c r="B916" s="157" t="s">
        <v>1834</v>
      </c>
      <c r="C916" s="158">
        <v>2.12</v>
      </c>
      <c r="D916" s="159">
        <v>0.55689993900000001</v>
      </c>
      <c r="E916" s="160">
        <v>0.83154000195260891</v>
      </c>
      <c r="F916" s="161">
        <v>1</v>
      </c>
      <c r="G916" s="139">
        <v>0.83150000000000002</v>
      </c>
      <c r="H916" s="140">
        <v>4510.8874999999998</v>
      </c>
      <c r="I916" s="162" t="s">
        <v>18</v>
      </c>
      <c r="J916" s="162" t="s">
        <v>18</v>
      </c>
      <c r="K916" s="163" t="s">
        <v>1033</v>
      </c>
      <c r="L916" s="164" t="s">
        <v>1033</v>
      </c>
      <c r="M916" s="144"/>
      <c r="O916" s="145"/>
      <c r="P916" s="132"/>
    </row>
    <row r="917" spans="1:16">
      <c r="A917" s="133" t="s">
        <v>1038</v>
      </c>
      <c r="B917" s="134" t="s">
        <v>1834</v>
      </c>
      <c r="C917" s="135">
        <v>2.4</v>
      </c>
      <c r="D917" s="136">
        <v>0.56838448900000005</v>
      </c>
      <c r="E917" s="137">
        <v>0.84868825796889269</v>
      </c>
      <c r="F917" s="138">
        <v>1</v>
      </c>
      <c r="G917" s="139">
        <v>0.84870000000000001</v>
      </c>
      <c r="H917" s="140">
        <v>4604.1975000000002</v>
      </c>
      <c r="I917" s="141" t="s">
        <v>18</v>
      </c>
      <c r="J917" s="141" t="s">
        <v>18</v>
      </c>
      <c r="K917" s="142" t="s">
        <v>1033</v>
      </c>
      <c r="L917" s="143" t="s">
        <v>1033</v>
      </c>
      <c r="M917" s="144"/>
      <c r="O917" s="145"/>
      <c r="P917" s="132"/>
    </row>
    <row r="918" spans="1:16">
      <c r="A918" s="133" t="s">
        <v>1039</v>
      </c>
      <c r="B918" s="134" t="s">
        <v>1834</v>
      </c>
      <c r="C918" s="135">
        <v>4.03</v>
      </c>
      <c r="D918" s="136">
        <v>0.69508080699999997</v>
      </c>
      <c r="E918" s="137">
        <v>1.0378659704072994</v>
      </c>
      <c r="F918" s="138">
        <v>1</v>
      </c>
      <c r="G918" s="139">
        <v>1.0379</v>
      </c>
      <c r="H918" s="140">
        <v>5630.6075000000001</v>
      </c>
      <c r="I918" s="141" t="s">
        <v>18</v>
      </c>
      <c r="J918" s="141" t="s">
        <v>18</v>
      </c>
      <c r="K918" s="142" t="s">
        <v>1033</v>
      </c>
      <c r="L918" s="143" t="s">
        <v>1033</v>
      </c>
      <c r="M918" s="144"/>
      <c r="O918" s="145"/>
      <c r="P918" s="132"/>
    </row>
    <row r="919" spans="1:16">
      <c r="A919" s="146" t="s">
        <v>1040</v>
      </c>
      <c r="B919" s="147" t="s">
        <v>1834</v>
      </c>
      <c r="C919" s="148">
        <v>6.33</v>
      </c>
      <c r="D919" s="149">
        <v>1.206631784</v>
      </c>
      <c r="E919" s="150">
        <v>1.8016927741546043</v>
      </c>
      <c r="F919" s="151">
        <v>1</v>
      </c>
      <c r="G919" s="150">
        <v>1.8017000000000001</v>
      </c>
      <c r="H919" s="152">
        <v>9774.2224999999999</v>
      </c>
      <c r="I919" s="153" t="s">
        <v>18</v>
      </c>
      <c r="J919" s="153" t="s">
        <v>18</v>
      </c>
      <c r="K919" s="154" t="s">
        <v>1033</v>
      </c>
      <c r="L919" s="155" t="s">
        <v>1033</v>
      </c>
      <c r="M919" s="144"/>
      <c r="O919" s="145"/>
      <c r="P919" s="132"/>
    </row>
    <row r="920" spans="1:16">
      <c r="A920" s="156" t="s">
        <v>1041</v>
      </c>
      <c r="B920" s="157" t="s">
        <v>1835</v>
      </c>
      <c r="C920" s="158">
        <v>2.19</v>
      </c>
      <c r="D920" s="159">
        <v>0.40064995199999998</v>
      </c>
      <c r="E920" s="160">
        <v>0.59823397083976448</v>
      </c>
      <c r="F920" s="161">
        <v>1</v>
      </c>
      <c r="G920" s="139">
        <v>0.59819999999999995</v>
      </c>
      <c r="H920" s="140">
        <v>3245.2349999999997</v>
      </c>
      <c r="I920" s="162" t="s">
        <v>18</v>
      </c>
      <c r="J920" s="162" t="s">
        <v>18</v>
      </c>
      <c r="K920" s="163" t="s">
        <v>1033</v>
      </c>
      <c r="L920" s="164" t="s">
        <v>1033</v>
      </c>
      <c r="M920" s="144"/>
      <c r="O920" s="145"/>
      <c r="P920" s="132"/>
    </row>
    <row r="921" spans="1:16">
      <c r="A921" s="133" t="s">
        <v>1042</v>
      </c>
      <c r="B921" s="134" t="s">
        <v>1835</v>
      </c>
      <c r="C921" s="135">
        <v>2.48</v>
      </c>
      <c r="D921" s="136">
        <v>0.46976290399999998</v>
      </c>
      <c r="E921" s="137">
        <v>0.70143057801524233</v>
      </c>
      <c r="F921" s="138">
        <v>1</v>
      </c>
      <c r="G921" s="139">
        <v>0.70140000000000002</v>
      </c>
      <c r="H921" s="140">
        <v>3805.0950000000003</v>
      </c>
      <c r="I921" s="141" t="s">
        <v>18</v>
      </c>
      <c r="J921" s="141" t="s">
        <v>18</v>
      </c>
      <c r="K921" s="142" t="s">
        <v>1033</v>
      </c>
      <c r="L921" s="143" t="s">
        <v>1033</v>
      </c>
      <c r="M921" s="144"/>
      <c r="O921" s="145"/>
      <c r="P921" s="132"/>
    </row>
    <row r="922" spans="1:16">
      <c r="A922" s="133" t="s">
        <v>1043</v>
      </c>
      <c r="B922" s="134" t="s">
        <v>1835</v>
      </c>
      <c r="C922" s="135">
        <v>3.73</v>
      </c>
      <c r="D922" s="136">
        <v>0.63975680199999996</v>
      </c>
      <c r="E922" s="137">
        <v>0.95525844973072405</v>
      </c>
      <c r="F922" s="138">
        <v>1</v>
      </c>
      <c r="G922" s="139">
        <v>0.95530000000000004</v>
      </c>
      <c r="H922" s="140">
        <v>5182.5025000000005</v>
      </c>
      <c r="I922" s="141" t="s">
        <v>18</v>
      </c>
      <c r="J922" s="141" t="s">
        <v>18</v>
      </c>
      <c r="K922" s="142" t="s">
        <v>1033</v>
      </c>
      <c r="L922" s="143" t="s">
        <v>1033</v>
      </c>
      <c r="M922" s="144"/>
      <c r="O922" s="145"/>
      <c r="P922" s="132"/>
    </row>
    <row r="923" spans="1:16">
      <c r="A923" s="146" t="s">
        <v>1044</v>
      </c>
      <c r="B923" s="147" t="s">
        <v>1835</v>
      </c>
      <c r="C923" s="148">
        <v>7.23</v>
      </c>
      <c r="D923" s="149">
        <v>1.491590244</v>
      </c>
      <c r="E923" s="150">
        <v>2.2271809844968438</v>
      </c>
      <c r="F923" s="151">
        <v>1</v>
      </c>
      <c r="G923" s="150">
        <v>2.2271999999999998</v>
      </c>
      <c r="H923" s="152">
        <v>12082.56</v>
      </c>
      <c r="I923" s="153" t="s">
        <v>18</v>
      </c>
      <c r="J923" s="153" t="s">
        <v>18</v>
      </c>
      <c r="K923" s="154" t="s">
        <v>1033</v>
      </c>
      <c r="L923" s="155" t="s">
        <v>1033</v>
      </c>
      <c r="M923" s="144"/>
      <c r="O923" s="145"/>
      <c r="P923" s="132"/>
    </row>
    <row r="924" spans="1:16">
      <c r="A924" s="156" t="s">
        <v>1836</v>
      </c>
      <c r="B924" s="157" t="s">
        <v>1837</v>
      </c>
      <c r="C924" s="158">
        <v>1.36</v>
      </c>
      <c r="D924" s="159">
        <v>0.423468067</v>
      </c>
      <c r="E924" s="160">
        <v>0.63230503830248663</v>
      </c>
      <c r="F924" s="161">
        <v>1</v>
      </c>
      <c r="G924" s="139">
        <v>0.63229999999999997</v>
      </c>
      <c r="H924" s="140">
        <v>3430.2275</v>
      </c>
      <c r="I924" s="162" t="s">
        <v>18</v>
      </c>
      <c r="J924" s="162" t="s">
        <v>18</v>
      </c>
      <c r="K924" s="163" t="s">
        <v>1033</v>
      </c>
      <c r="L924" s="164" t="s">
        <v>1033</v>
      </c>
      <c r="M924" s="144"/>
      <c r="O924" s="145"/>
      <c r="P924" s="132"/>
    </row>
    <row r="925" spans="1:16">
      <c r="A925" s="133" t="s">
        <v>1838</v>
      </c>
      <c r="B925" s="134" t="s">
        <v>1837</v>
      </c>
      <c r="C925" s="135">
        <v>1.76</v>
      </c>
      <c r="D925" s="136">
        <v>0.518307195</v>
      </c>
      <c r="E925" s="137">
        <v>0.77391490959087939</v>
      </c>
      <c r="F925" s="138">
        <v>1</v>
      </c>
      <c r="G925" s="139">
        <v>0.77390000000000003</v>
      </c>
      <c r="H925" s="140">
        <v>4198.4075000000003</v>
      </c>
      <c r="I925" s="141" t="s">
        <v>18</v>
      </c>
      <c r="J925" s="141" t="s">
        <v>18</v>
      </c>
      <c r="K925" s="142" t="s">
        <v>1033</v>
      </c>
      <c r="L925" s="143" t="s">
        <v>1033</v>
      </c>
      <c r="M925" s="144"/>
      <c r="O925" s="145"/>
      <c r="P925" s="132"/>
    </row>
    <row r="926" spans="1:16">
      <c r="A926" s="133" t="s">
        <v>1839</v>
      </c>
      <c r="B926" s="134" t="s">
        <v>1837</v>
      </c>
      <c r="C926" s="135">
        <v>3.15</v>
      </c>
      <c r="D926" s="136">
        <v>0.70724568399999999</v>
      </c>
      <c r="E926" s="137">
        <v>1.0560300626183659</v>
      </c>
      <c r="F926" s="138">
        <v>1</v>
      </c>
      <c r="G926" s="139">
        <v>1.056</v>
      </c>
      <c r="H926" s="140">
        <v>5728.8</v>
      </c>
      <c r="I926" s="141" t="s">
        <v>18</v>
      </c>
      <c r="J926" s="141" t="s">
        <v>18</v>
      </c>
      <c r="K926" s="142" t="s">
        <v>1033</v>
      </c>
      <c r="L926" s="143" t="s">
        <v>1033</v>
      </c>
      <c r="M926" s="144"/>
      <c r="O926" s="145"/>
      <c r="P926" s="132"/>
    </row>
    <row r="927" spans="1:16">
      <c r="A927" s="146" t="s">
        <v>1840</v>
      </c>
      <c r="B927" s="147" t="s">
        <v>1837</v>
      </c>
      <c r="C927" s="148">
        <v>8.67</v>
      </c>
      <c r="D927" s="149">
        <v>1.9939803730000001</v>
      </c>
      <c r="E927" s="150">
        <v>2.9773291881396378</v>
      </c>
      <c r="F927" s="151">
        <v>1</v>
      </c>
      <c r="G927" s="150">
        <v>2.9773000000000001</v>
      </c>
      <c r="H927" s="152">
        <v>16151.852500000001</v>
      </c>
      <c r="I927" s="153" t="s">
        <v>18</v>
      </c>
      <c r="J927" s="153" t="s">
        <v>18</v>
      </c>
      <c r="K927" s="154" t="s">
        <v>1033</v>
      </c>
      <c r="L927" s="155" t="s">
        <v>1033</v>
      </c>
      <c r="M927" s="144"/>
      <c r="O927" s="145"/>
      <c r="P927" s="132"/>
    </row>
    <row r="928" spans="1:16">
      <c r="A928" s="156" t="s">
        <v>1841</v>
      </c>
      <c r="B928" s="157" t="s">
        <v>1842</v>
      </c>
      <c r="C928" s="158">
        <v>2.44</v>
      </c>
      <c r="D928" s="159">
        <v>0.483237431</v>
      </c>
      <c r="E928" s="160">
        <v>0.72155018554834804</v>
      </c>
      <c r="F928" s="161">
        <v>1</v>
      </c>
      <c r="G928" s="139">
        <v>0.72160000000000002</v>
      </c>
      <c r="H928" s="140">
        <v>3914.6800000000003</v>
      </c>
      <c r="I928" s="162" t="s">
        <v>18</v>
      </c>
      <c r="J928" s="162" t="s">
        <v>18</v>
      </c>
      <c r="K928" s="163" t="s">
        <v>1033</v>
      </c>
      <c r="L928" s="164" t="s">
        <v>1033</v>
      </c>
      <c r="M928" s="144"/>
      <c r="O928" s="145"/>
      <c r="P928" s="132"/>
    </row>
    <row r="929" spans="1:16">
      <c r="A929" s="133" t="s">
        <v>1843</v>
      </c>
      <c r="B929" s="134" t="s">
        <v>1842</v>
      </c>
      <c r="C929" s="135">
        <v>2.9</v>
      </c>
      <c r="D929" s="136">
        <v>0.62843846000000003</v>
      </c>
      <c r="E929" s="137">
        <v>0.93835836863953137</v>
      </c>
      <c r="F929" s="138">
        <v>1</v>
      </c>
      <c r="G929" s="139">
        <v>0.93840000000000001</v>
      </c>
      <c r="H929" s="140">
        <v>5090.82</v>
      </c>
      <c r="I929" s="141" t="s">
        <v>18</v>
      </c>
      <c r="J929" s="141" t="s">
        <v>18</v>
      </c>
      <c r="K929" s="142" t="s">
        <v>1033</v>
      </c>
      <c r="L929" s="143" t="s">
        <v>1033</v>
      </c>
      <c r="M929" s="144"/>
      <c r="O929" s="145"/>
      <c r="P929" s="132"/>
    </row>
    <row r="930" spans="1:16">
      <c r="A930" s="133" t="s">
        <v>1844</v>
      </c>
      <c r="B930" s="134" t="s">
        <v>1842</v>
      </c>
      <c r="C930" s="135">
        <v>5.28</v>
      </c>
      <c r="D930" s="136">
        <v>0.91185237500000005</v>
      </c>
      <c r="E930" s="137">
        <v>1.3615403281414098</v>
      </c>
      <c r="F930" s="138">
        <v>1</v>
      </c>
      <c r="G930" s="139">
        <v>1.3614999999999999</v>
      </c>
      <c r="H930" s="140">
        <v>7386.1374999999998</v>
      </c>
      <c r="I930" s="141" t="s">
        <v>18</v>
      </c>
      <c r="J930" s="141" t="s">
        <v>18</v>
      </c>
      <c r="K930" s="142" t="s">
        <v>1033</v>
      </c>
      <c r="L930" s="143" t="s">
        <v>1033</v>
      </c>
      <c r="M930" s="144"/>
      <c r="O930" s="145"/>
      <c r="P930" s="132"/>
    </row>
    <row r="931" spans="1:16">
      <c r="A931" s="146" t="s">
        <v>1845</v>
      </c>
      <c r="B931" s="147" t="s">
        <v>1842</v>
      </c>
      <c r="C931" s="148">
        <v>11.03</v>
      </c>
      <c r="D931" s="149">
        <v>2.2273729210000002</v>
      </c>
      <c r="E931" s="150">
        <v>3.3258213071514238</v>
      </c>
      <c r="F931" s="151">
        <v>1</v>
      </c>
      <c r="G931" s="150">
        <v>3.3258000000000001</v>
      </c>
      <c r="H931" s="152">
        <v>18042.465</v>
      </c>
      <c r="I931" s="153" t="s">
        <v>18</v>
      </c>
      <c r="J931" s="153" t="s">
        <v>18</v>
      </c>
      <c r="K931" s="154" t="s">
        <v>1033</v>
      </c>
      <c r="L931" s="155" t="s">
        <v>1033</v>
      </c>
      <c r="M931" s="144"/>
      <c r="O931" s="145"/>
      <c r="P931" s="132"/>
    </row>
    <row r="932" spans="1:16">
      <c r="A932" s="156" t="s">
        <v>1846</v>
      </c>
      <c r="B932" s="157" t="s">
        <v>1847</v>
      </c>
      <c r="C932" s="158">
        <v>2.1</v>
      </c>
      <c r="D932" s="159">
        <v>0.36409255499999998</v>
      </c>
      <c r="E932" s="160">
        <v>0.54364797460613534</v>
      </c>
      <c r="F932" s="161">
        <v>1</v>
      </c>
      <c r="G932" s="139">
        <v>0.54359999999999997</v>
      </c>
      <c r="H932" s="140">
        <v>2949.0299999999997</v>
      </c>
      <c r="I932" s="162" t="s">
        <v>18</v>
      </c>
      <c r="J932" s="162" t="s">
        <v>18</v>
      </c>
      <c r="K932" s="163" t="s">
        <v>1033</v>
      </c>
      <c r="L932" s="164" t="s">
        <v>1033</v>
      </c>
      <c r="M932" s="144"/>
      <c r="O932" s="145"/>
      <c r="P932" s="132"/>
    </row>
    <row r="933" spans="1:16">
      <c r="A933" s="133" t="s">
        <v>1848</v>
      </c>
      <c r="B933" s="134" t="s">
        <v>1847</v>
      </c>
      <c r="C933" s="135">
        <v>2.72</v>
      </c>
      <c r="D933" s="136">
        <v>0.55891539300000004</v>
      </c>
      <c r="E933" s="137">
        <v>0.83454939467422562</v>
      </c>
      <c r="F933" s="138">
        <v>1</v>
      </c>
      <c r="G933" s="139">
        <v>0.83450000000000002</v>
      </c>
      <c r="H933" s="140">
        <v>4527.1625000000004</v>
      </c>
      <c r="I933" s="141" t="s">
        <v>18</v>
      </c>
      <c r="J933" s="141" t="s">
        <v>18</v>
      </c>
      <c r="K933" s="142" t="s">
        <v>1033</v>
      </c>
      <c r="L933" s="143" t="s">
        <v>1033</v>
      </c>
      <c r="M933" s="144"/>
      <c r="O933" s="145"/>
      <c r="P933" s="132"/>
    </row>
    <row r="934" spans="1:16">
      <c r="A934" s="133" t="s">
        <v>1849</v>
      </c>
      <c r="B934" s="134" t="s">
        <v>1847</v>
      </c>
      <c r="C934" s="135">
        <v>5.29</v>
      </c>
      <c r="D934" s="136">
        <v>1.03559157</v>
      </c>
      <c r="E934" s="137">
        <v>1.5463025865763387</v>
      </c>
      <c r="F934" s="138">
        <v>1</v>
      </c>
      <c r="G934" s="139">
        <v>1.5463</v>
      </c>
      <c r="H934" s="140">
        <v>8388.6774999999998</v>
      </c>
      <c r="I934" s="141" t="s">
        <v>18</v>
      </c>
      <c r="J934" s="141" t="s">
        <v>18</v>
      </c>
      <c r="K934" s="142" t="s">
        <v>1033</v>
      </c>
      <c r="L934" s="143" t="s">
        <v>1033</v>
      </c>
      <c r="M934" s="144"/>
      <c r="O934" s="145"/>
      <c r="P934" s="132"/>
    </row>
    <row r="935" spans="1:16">
      <c r="A935" s="146" t="s">
        <v>1850</v>
      </c>
      <c r="B935" s="147" t="s">
        <v>1847</v>
      </c>
      <c r="C935" s="148">
        <v>10.68</v>
      </c>
      <c r="D935" s="149">
        <v>2.3149378220000001</v>
      </c>
      <c r="E935" s="150">
        <v>3.4565696029391164</v>
      </c>
      <c r="F935" s="151">
        <v>1</v>
      </c>
      <c r="G935" s="150">
        <v>3.4565999999999999</v>
      </c>
      <c r="H935" s="152">
        <v>18752.055</v>
      </c>
      <c r="I935" s="153" t="s">
        <v>18</v>
      </c>
      <c r="J935" s="153" t="s">
        <v>18</v>
      </c>
      <c r="K935" s="154" t="s">
        <v>1033</v>
      </c>
      <c r="L935" s="155" t="s">
        <v>1033</v>
      </c>
      <c r="M935" s="144"/>
      <c r="O935" s="145"/>
      <c r="P935" s="132"/>
    </row>
    <row r="936" spans="1:16">
      <c r="A936" s="156" t="s">
        <v>1045</v>
      </c>
      <c r="B936" s="157" t="s">
        <v>1851</v>
      </c>
      <c r="C936" s="158">
        <v>2.0299999999999998</v>
      </c>
      <c r="D936" s="159">
        <v>0.38062632000000002</v>
      </c>
      <c r="E936" s="160">
        <v>0.56833551004575411</v>
      </c>
      <c r="F936" s="161">
        <v>1</v>
      </c>
      <c r="G936" s="139">
        <v>0.56830000000000003</v>
      </c>
      <c r="H936" s="140">
        <v>3083.0275000000001</v>
      </c>
      <c r="I936" s="162" t="s">
        <v>18</v>
      </c>
      <c r="J936" s="162" t="s">
        <v>18</v>
      </c>
      <c r="K936" s="163" t="s">
        <v>1033</v>
      </c>
      <c r="L936" s="164" t="s">
        <v>1033</v>
      </c>
      <c r="M936" s="144"/>
      <c r="O936" s="145"/>
      <c r="P936" s="132"/>
    </row>
    <row r="937" spans="1:16">
      <c r="A937" s="133" t="s">
        <v>1046</v>
      </c>
      <c r="B937" s="134" t="s">
        <v>1851</v>
      </c>
      <c r="C937" s="135">
        <v>2.27</v>
      </c>
      <c r="D937" s="136">
        <v>0.43239438800000002</v>
      </c>
      <c r="E937" s="137">
        <v>0.64563345237108583</v>
      </c>
      <c r="F937" s="138">
        <v>1</v>
      </c>
      <c r="G937" s="139">
        <v>0.64559999999999995</v>
      </c>
      <c r="H937" s="140">
        <v>3502.3799999999997</v>
      </c>
      <c r="I937" s="141" t="s">
        <v>18</v>
      </c>
      <c r="J937" s="141" t="s">
        <v>18</v>
      </c>
      <c r="K937" s="142" t="s">
        <v>1033</v>
      </c>
      <c r="L937" s="143" t="s">
        <v>1033</v>
      </c>
      <c r="M937" s="144"/>
      <c r="O937" s="145"/>
      <c r="P937" s="132"/>
    </row>
    <row r="938" spans="1:16">
      <c r="A938" s="133" t="s">
        <v>1047</v>
      </c>
      <c r="B938" s="134" t="s">
        <v>1851</v>
      </c>
      <c r="C938" s="135">
        <v>3.22</v>
      </c>
      <c r="D938" s="136">
        <v>0.53321147400000002</v>
      </c>
      <c r="E938" s="137">
        <v>0.79616936379501646</v>
      </c>
      <c r="F938" s="138">
        <v>1</v>
      </c>
      <c r="G938" s="139">
        <v>0.79620000000000002</v>
      </c>
      <c r="H938" s="140">
        <v>4319.3850000000002</v>
      </c>
      <c r="I938" s="141" t="s">
        <v>18</v>
      </c>
      <c r="J938" s="141" t="s">
        <v>18</v>
      </c>
      <c r="K938" s="142" t="s">
        <v>1033</v>
      </c>
      <c r="L938" s="143" t="s">
        <v>1033</v>
      </c>
      <c r="M938" s="144"/>
      <c r="O938" s="145"/>
      <c r="P938" s="132"/>
    </row>
    <row r="939" spans="1:16">
      <c r="A939" s="146" t="s">
        <v>1048</v>
      </c>
      <c r="B939" s="147" t="s">
        <v>1851</v>
      </c>
      <c r="C939" s="148">
        <v>4.53</v>
      </c>
      <c r="D939" s="149">
        <v>0.69938970700000003</v>
      </c>
      <c r="E939" s="150">
        <v>1.0442998420303553</v>
      </c>
      <c r="F939" s="151">
        <v>1</v>
      </c>
      <c r="G939" s="150">
        <v>1.0443</v>
      </c>
      <c r="H939" s="152">
        <v>5665.3275000000003</v>
      </c>
      <c r="I939" s="153" t="s">
        <v>18</v>
      </c>
      <c r="J939" s="153" t="s">
        <v>18</v>
      </c>
      <c r="K939" s="154" t="s">
        <v>1033</v>
      </c>
      <c r="L939" s="155" t="s">
        <v>1033</v>
      </c>
      <c r="M939" s="144"/>
      <c r="O939" s="145"/>
      <c r="P939" s="132"/>
    </row>
    <row r="940" spans="1:16">
      <c r="A940" s="156" t="s">
        <v>1049</v>
      </c>
      <c r="B940" s="157" t="s">
        <v>1852</v>
      </c>
      <c r="C940" s="158">
        <v>2.02</v>
      </c>
      <c r="D940" s="159">
        <v>0.28867402399999997</v>
      </c>
      <c r="E940" s="160">
        <v>0.43103613714101596</v>
      </c>
      <c r="F940" s="161">
        <v>1</v>
      </c>
      <c r="G940" s="139">
        <v>0.43099999999999999</v>
      </c>
      <c r="H940" s="140">
        <v>2338.1750000000002</v>
      </c>
      <c r="I940" s="162" t="s">
        <v>18</v>
      </c>
      <c r="J940" s="162" t="s">
        <v>18</v>
      </c>
      <c r="K940" s="163" t="s">
        <v>1033</v>
      </c>
      <c r="L940" s="164" t="s">
        <v>1033</v>
      </c>
      <c r="M940" s="144"/>
      <c r="O940" s="145"/>
      <c r="P940" s="132"/>
    </row>
    <row r="941" spans="1:16">
      <c r="A941" s="133" t="s">
        <v>1050</v>
      </c>
      <c r="B941" s="134" t="s">
        <v>1852</v>
      </c>
      <c r="C941" s="135">
        <v>2.48</v>
      </c>
      <c r="D941" s="136">
        <v>0.35303178899999998</v>
      </c>
      <c r="E941" s="137">
        <v>0.52713249536626894</v>
      </c>
      <c r="F941" s="138">
        <v>1</v>
      </c>
      <c r="G941" s="139">
        <v>0.52710000000000001</v>
      </c>
      <c r="H941" s="140">
        <v>2859.5174999999999</v>
      </c>
      <c r="I941" s="141" t="s">
        <v>18</v>
      </c>
      <c r="J941" s="141" t="s">
        <v>18</v>
      </c>
      <c r="K941" s="142" t="s">
        <v>1033</v>
      </c>
      <c r="L941" s="143" t="s">
        <v>1033</v>
      </c>
      <c r="M941" s="144"/>
      <c r="O941" s="145"/>
      <c r="P941" s="132"/>
    </row>
    <row r="942" spans="1:16">
      <c r="A942" s="133" t="s">
        <v>1051</v>
      </c>
      <c r="B942" s="134" t="s">
        <v>1852</v>
      </c>
      <c r="C942" s="135">
        <v>3.66</v>
      </c>
      <c r="D942" s="136">
        <v>0.50562136899999999</v>
      </c>
      <c r="E942" s="137">
        <v>0.7549729578360409</v>
      </c>
      <c r="F942" s="138">
        <v>1</v>
      </c>
      <c r="G942" s="139">
        <v>0.755</v>
      </c>
      <c r="H942" s="140">
        <v>4095.875</v>
      </c>
      <c r="I942" s="141" t="s">
        <v>18</v>
      </c>
      <c r="J942" s="141" t="s">
        <v>18</v>
      </c>
      <c r="K942" s="142" t="s">
        <v>1033</v>
      </c>
      <c r="L942" s="143" t="s">
        <v>1033</v>
      </c>
      <c r="M942" s="144"/>
      <c r="O942" s="145"/>
      <c r="P942" s="132"/>
    </row>
    <row r="943" spans="1:16">
      <c r="A943" s="146" t="s">
        <v>1052</v>
      </c>
      <c r="B943" s="147" t="s">
        <v>1852</v>
      </c>
      <c r="C943" s="148">
        <v>6.58</v>
      </c>
      <c r="D943" s="149">
        <v>1.0883173939999999</v>
      </c>
      <c r="E943" s="150">
        <v>1.6250306106279142</v>
      </c>
      <c r="F943" s="151">
        <v>1</v>
      </c>
      <c r="G943" s="150">
        <v>1.625</v>
      </c>
      <c r="H943" s="152">
        <v>8815.625</v>
      </c>
      <c r="I943" s="153" t="s">
        <v>18</v>
      </c>
      <c r="J943" s="153" t="s">
        <v>18</v>
      </c>
      <c r="K943" s="154" t="s">
        <v>1033</v>
      </c>
      <c r="L943" s="155" t="s">
        <v>1033</v>
      </c>
      <c r="M943" s="144"/>
      <c r="O943" s="145"/>
      <c r="P943" s="132"/>
    </row>
    <row r="944" spans="1:16">
      <c r="A944" s="156" t="s">
        <v>1053</v>
      </c>
      <c r="B944" s="157" t="s">
        <v>1853</v>
      </c>
      <c r="C944" s="158">
        <v>1.29</v>
      </c>
      <c r="D944" s="159">
        <v>0.30616314300000003</v>
      </c>
      <c r="E944" s="160">
        <v>0.45715016773962491</v>
      </c>
      <c r="F944" s="161">
        <v>1</v>
      </c>
      <c r="G944" s="139">
        <v>0.4572</v>
      </c>
      <c r="H944" s="140">
        <v>2480.31</v>
      </c>
      <c r="I944" s="162" t="s">
        <v>18</v>
      </c>
      <c r="J944" s="162" t="s">
        <v>18</v>
      </c>
      <c r="K944" s="163" t="s">
        <v>1033</v>
      </c>
      <c r="L944" s="164" t="s">
        <v>1033</v>
      </c>
      <c r="M944" s="144"/>
      <c r="O944" s="145"/>
      <c r="P944" s="132"/>
    </row>
    <row r="945" spans="1:16">
      <c r="A945" s="133" t="s">
        <v>1054</v>
      </c>
      <c r="B945" s="134" t="s">
        <v>1853</v>
      </c>
      <c r="C945" s="135">
        <v>1.7</v>
      </c>
      <c r="D945" s="136">
        <v>0.36499662500000002</v>
      </c>
      <c r="E945" s="137">
        <v>0.54499789461315717</v>
      </c>
      <c r="F945" s="138">
        <v>1</v>
      </c>
      <c r="G945" s="139">
        <v>0.54500000000000004</v>
      </c>
      <c r="H945" s="140">
        <v>2956.625</v>
      </c>
      <c r="I945" s="141" t="s">
        <v>18</v>
      </c>
      <c r="J945" s="141" t="s">
        <v>18</v>
      </c>
      <c r="K945" s="142" t="s">
        <v>1033</v>
      </c>
      <c r="L945" s="143" t="s">
        <v>1033</v>
      </c>
      <c r="M945" s="144"/>
      <c r="O945" s="145"/>
      <c r="P945" s="132"/>
    </row>
    <row r="946" spans="1:16">
      <c r="A946" s="133" t="s">
        <v>1055</v>
      </c>
      <c r="B946" s="134" t="s">
        <v>1853</v>
      </c>
      <c r="C946" s="135">
        <v>2.78</v>
      </c>
      <c r="D946" s="136">
        <v>0.451275541</v>
      </c>
      <c r="E946" s="137">
        <v>0.6738260106799987</v>
      </c>
      <c r="F946" s="138">
        <v>1</v>
      </c>
      <c r="G946" s="139">
        <v>0.67379999999999995</v>
      </c>
      <c r="H946" s="140">
        <v>3655.3649999999998</v>
      </c>
      <c r="I946" s="141" t="s">
        <v>18</v>
      </c>
      <c r="J946" s="141" t="s">
        <v>18</v>
      </c>
      <c r="K946" s="142" t="s">
        <v>1033</v>
      </c>
      <c r="L946" s="143" t="s">
        <v>1033</v>
      </c>
      <c r="M946" s="144"/>
      <c r="O946" s="145"/>
      <c r="P946" s="132"/>
    </row>
    <row r="947" spans="1:16">
      <c r="A947" s="146" t="s">
        <v>1056</v>
      </c>
      <c r="B947" s="147" t="s">
        <v>1853</v>
      </c>
      <c r="C947" s="148">
        <v>4.5999999999999996</v>
      </c>
      <c r="D947" s="149">
        <v>0.87288001599999998</v>
      </c>
      <c r="E947" s="150">
        <v>1.3033484103309145</v>
      </c>
      <c r="F947" s="151">
        <v>1</v>
      </c>
      <c r="G947" s="150">
        <v>1.3032999999999999</v>
      </c>
      <c r="H947" s="152">
        <v>7070.4024999999992</v>
      </c>
      <c r="I947" s="153" t="s">
        <v>18</v>
      </c>
      <c r="J947" s="153" t="s">
        <v>18</v>
      </c>
      <c r="K947" s="154" t="s">
        <v>1033</v>
      </c>
      <c r="L947" s="155" t="s">
        <v>1033</v>
      </c>
      <c r="M947" s="144"/>
      <c r="O947" s="145"/>
      <c r="P947" s="132"/>
    </row>
    <row r="948" spans="1:16">
      <c r="A948" s="156" t="s">
        <v>1057</v>
      </c>
      <c r="B948" s="157" t="s">
        <v>1854</v>
      </c>
      <c r="C948" s="158">
        <v>2.19</v>
      </c>
      <c r="D948" s="159">
        <v>0.27384386500000002</v>
      </c>
      <c r="E948" s="160">
        <v>0.40889235586145389</v>
      </c>
      <c r="F948" s="161">
        <v>1</v>
      </c>
      <c r="G948" s="139">
        <v>0.40889999999999999</v>
      </c>
      <c r="H948" s="140">
        <v>2218.2824999999998</v>
      </c>
      <c r="I948" s="162" t="s">
        <v>18</v>
      </c>
      <c r="J948" s="162" t="s">
        <v>18</v>
      </c>
      <c r="K948" s="163" t="s">
        <v>1033</v>
      </c>
      <c r="L948" s="164" t="s">
        <v>1033</v>
      </c>
      <c r="M948" s="144"/>
      <c r="O948" s="145"/>
      <c r="P948" s="132"/>
    </row>
    <row r="949" spans="1:16">
      <c r="A949" s="133" t="s">
        <v>1058</v>
      </c>
      <c r="B949" s="134" t="s">
        <v>1854</v>
      </c>
      <c r="C949" s="135">
        <v>2.86</v>
      </c>
      <c r="D949" s="136">
        <v>0.32606870399999999</v>
      </c>
      <c r="E949" s="137">
        <v>0.48687232979001033</v>
      </c>
      <c r="F949" s="138">
        <v>1</v>
      </c>
      <c r="G949" s="139">
        <v>0.4869</v>
      </c>
      <c r="H949" s="140">
        <v>2641.4324999999999</v>
      </c>
      <c r="I949" s="141" t="s">
        <v>18</v>
      </c>
      <c r="J949" s="141" t="s">
        <v>18</v>
      </c>
      <c r="K949" s="142" t="s">
        <v>1033</v>
      </c>
      <c r="L949" s="143" t="s">
        <v>1033</v>
      </c>
      <c r="M949" s="144"/>
      <c r="O949" s="145"/>
      <c r="P949" s="132"/>
    </row>
    <row r="950" spans="1:16">
      <c r="A950" s="133" t="s">
        <v>1059</v>
      </c>
      <c r="B950" s="134" t="s">
        <v>1854</v>
      </c>
      <c r="C950" s="135">
        <v>4.9800000000000004</v>
      </c>
      <c r="D950" s="136">
        <v>0.44961789800000002</v>
      </c>
      <c r="E950" s="137">
        <v>0.67135088657434361</v>
      </c>
      <c r="F950" s="138">
        <v>1</v>
      </c>
      <c r="G950" s="139">
        <v>0.6714</v>
      </c>
      <c r="H950" s="140">
        <v>3642.3449999999998</v>
      </c>
      <c r="I950" s="141" t="s">
        <v>18</v>
      </c>
      <c r="J950" s="141" t="s">
        <v>18</v>
      </c>
      <c r="K950" s="142" t="s">
        <v>1033</v>
      </c>
      <c r="L950" s="143" t="s">
        <v>1033</v>
      </c>
      <c r="M950" s="144"/>
      <c r="O950" s="145"/>
      <c r="P950" s="132"/>
    </row>
    <row r="951" spans="1:16">
      <c r="A951" s="146" t="s">
        <v>1060</v>
      </c>
      <c r="B951" s="147" t="s">
        <v>1854</v>
      </c>
      <c r="C951" s="148">
        <v>6.37</v>
      </c>
      <c r="D951" s="149">
        <v>0.95638266299999997</v>
      </c>
      <c r="E951" s="150">
        <v>1.4280311161220314</v>
      </c>
      <c r="F951" s="151">
        <v>1</v>
      </c>
      <c r="G951" s="150">
        <v>1.4279999999999999</v>
      </c>
      <c r="H951" s="152">
        <v>7746.9</v>
      </c>
      <c r="I951" s="153" t="s">
        <v>18</v>
      </c>
      <c r="J951" s="153" t="s">
        <v>18</v>
      </c>
      <c r="K951" s="154" t="s">
        <v>1033</v>
      </c>
      <c r="L951" s="155" t="s">
        <v>1033</v>
      </c>
      <c r="M951" s="144"/>
      <c r="O951" s="145"/>
      <c r="P951" s="132"/>
    </row>
    <row r="952" spans="1:16">
      <c r="A952" s="156" t="s">
        <v>1061</v>
      </c>
      <c r="B952" s="157" t="s">
        <v>1855</v>
      </c>
      <c r="C952" s="158">
        <v>1.44</v>
      </c>
      <c r="D952" s="159">
        <v>0.25179067999999999</v>
      </c>
      <c r="E952" s="160">
        <v>0.3759634503009861</v>
      </c>
      <c r="F952" s="161">
        <v>1.2</v>
      </c>
      <c r="G952" s="139">
        <v>0.45119999999999999</v>
      </c>
      <c r="H952" s="140">
        <v>2447.7599999999998</v>
      </c>
      <c r="I952" s="162" t="s">
        <v>18</v>
      </c>
      <c r="J952" s="162" t="s">
        <v>18</v>
      </c>
      <c r="K952" s="163" t="s">
        <v>1062</v>
      </c>
      <c r="L952" s="164" t="s">
        <v>1062</v>
      </c>
      <c r="M952" s="144"/>
      <c r="O952" s="145"/>
      <c r="P952" s="132"/>
    </row>
    <row r="953" spans="1:16">
      <c r="A953" s="133" t="s">
        <v>1063</v>
      </c>
      <c r="B953" s="134" t="s">
        <v>1855</v>
      </c>
      <c r="C953" s="135">
        <v>1.71</v>
      </c>
      <c r="D953" s="136">
        <v>0.36058874800000001</v>
      </c>
      <c r="E953" s="137">
        <v>0.53841623461914012</v>
      </c>
      <c r="F953" s="138">
        <v>1.2</v>
      </c>
      <c r="G953" s="139">
        <v>0.64610000000000001</v>
      </c>
      <c r="H953" s="140">
        <v>3505.0925000000002</v>
      </c>
      <c r="I953" s="141" t="s">
        <v>18</v>
      </c>
      <c r="J953" s="141" t="s">
        <v>18</v>
      </c>
      <c r="K953" s="142" t="s">
        <v>1062</v>
      </c>
      <c r="L953" s="143" t="s">
        <v>1062</v>
      </c>
      <c r="M953" s="144"/>
      <c r="O953" s="145"/>
      <c r="P953" s="132"/>
    </row>
    <row r="954" spans="1:16">
      <c r="A954" s="133" t="s">
        <v>1064</v>
      </c>
      <c r="B954" s="134" t="s">
        <v>1855</v>
      </c>
      <c r="C954" s="135">
        <v>1.88</v>
      </c>
      <c r="D954" s="136">
        <v>0.56882800200000005</v>
      </c>
      <c r="E954" s="137">
        <v>0.84935049327376322</v>
      </c>
      <c r="F954" s="138">
        <v>1.2</v>
      </c>
      <c r="G954" s="139">
        <v>1.0192000000000001</v>
      </c>
      <c r="H954" s="140">
        <v>5529.1600000000008</v>
      </c>
      <c r="I954" s="141" t="s">
        <v>18</v>
      </c>
      <c r="J954" s="141" t="s">
        <v>18</v>
      </c>
      <c r="K954" s="142" t="s">
        <v>1062</v>
      </c>
      <c r="L954" s="143" t="s">
        <v>1062</v>
      </c>
      <c r="M954" s="144"/>
      <c r="O954" s="145"/>
      <c r="P954" s="132"/>
    </row>
    <row r="955" spans="1:16">
      <c r="A955" s="146" t="s">
        <v>1065</v>
      </c>
      <c r="B955" s="147" t="s">
        <v>1855</v>
      </c>
      <c r="C955" s="148">
        <v>1.94</v>
      </c>
      <c r="D955" s="149">
        <v>0.99119184999999999</v>
      </c>
      <c r="E955" s="150">
        <v>1.4800067573439077</v>
      </c>
      <c r="F955" s="151">
        <v>1.2</v>
      </c>
      <c r="G955" s="150">
        <v>1.776</v>
      </c>
      <c r="H955" s="152">
        <v>9634.7999999999993</v>
      </c>
      <c r="I955" s="153" t="s">
        <v>18</v>
      </c>
      <c r="J955" s="153" t="s">
        <v>18</v>
      </c>
      <c r="K955" s="154" t="s">
        <v>1062</v>
      </c>
      <c r="L955" s="155" t="s">
        <v>1062</v>
      </c>
      <c r="M955" s="144"/>
      <c r="O955" s="145"/>
      <c r="P955" s="132"/>
    </row>
    <row r="956" spans="1:16">
      <c r="A956" s="156" t="s">
        <v>1066</v>
      </c>
      <c r="B956" s="157" t="s">
        <v>1856</v>
      </c>
      <c r="C956" s="158">
        <v>1.39</v>
      </c>
      <c r="D956" s="159">
        <v>0.146415447</v>
      </c>
      <c r="E956" s="160">
        <v>0.21862150192168023</v>
      </c>
      <c r="F956" s="161">
        <v>1.2</v>
      </c>
      <c r="G956" s="139">
        <v>0.26229999999999998</v>
      </c>
      <c r="H956" s="140">
        <v>1422.9775</v>
      </c>
      <c r="I956" s="162" t="s">
        <v>18</v>
      </c>
      <c r="J956" s="162" t="s">
        <v>18</v>
      </c>
      <c r="K956" s="163" t="s">
        <v>1062</v>
      </c>
      <c r="L956" s="164" t="s">
        <v>1062</v>
      </c>
      <c r="M956" s="144"/>
      <c r="O956" s="145"/>
      <c r="P956" s="132"/>
    </row>
    <row r="957" spans="1:16">
      <c r="A957" s="133" t="s">
        <v>1067</v>
      </c>
      <c r="B957" s="134" t="s">
        <v>1856</v>
      </c>
      <c r="C957" s="135">
        <v>1.4</v>
      </c>
      <c r="D957" s="136">
        <v>0.17500912399999999</v>
      </c>
      <c r="E957" s="137">
        <v>0.2613164001669685</v>
      </c>
      <c r="F957" s="138">
        <v>1.2</v>
      </c>
      <c r="G957" s="139">
        <v>0.31359999999999999</v>
      </c>
      <c r="H957" s="140">
        <v>1701.28</v>
      </c>
      <c r="I957" s="141" t="s">
        <v>18</v>
      </c>
      <c r="J957" s="141" t="s">
        <v>18</v>
      </c>
      <c r="K957" s="142" t="s">
        <v>1062</v>
      </c>
      <c r="L957" s="143" t="s">
        <v>1062</v>
      </c>
      <c r="M957" s="144"/>
      <c r="O957" s="145"/>
      <c r="P957" s="132"/>
    </row>
    <row r="958" spans="1:16">
      <c r="A958" s="133" t="s">
        <v>1068</v>
      </c>
      <c r="B958" s="134" t="s">
        <v>1856</v>
      </c>
      <c r="C958" s="135">
        <v>1.4</v>
      </c>
      <c r="D958" s="136">
        <v>0.28850952699999999</v>
      </c>
      <c r="E958" s="137">
        <v>0.43079051701050058</v>
      </c>
      <c r="F958" s="138">
        <v>1.2</v>
      </c>
      <c r="G958" s="139">
        <v>0.51690000000000003</v>
      </c>
      <c r="H958" s="140">
        <v>2804.1825000000003</v>
      </c>
      <c r="I958" s="141" t="s">
        <v>18</v>
      </c>
      <c r="J958" s="141" t="s">
        <v>18</v>
      </c>
      <c r="K958" s="142" t="s">
        <v>1062</v>
      </c>
      <c r="L958" s="143" t="s">
        <v>1062</v>
      </c>
      <c r="M958" s="144"/>
      <c r="O958" s="145"/>
      <c r="P958" s="132"/>
    </row>
    <row r="959" spans="1:16">
      <c r="A959" s="146" t="s">
        <v>1069</v>
      </c>
      <c r="B959" s="147" t="s">
        <v>1856</v>
      </c>
      <c r="C959" s="148">
        <v>1.4</v>
      </c>
      <c r="D959" s="149">
        <v>0.44538902200000002</v>
      </c>
      <c r="E959" s="150">
        <v>0.66503650348496546</v>
      </c>
      <c r="F959" s="151">
        <v>1.2</v>
      </c>
      <c r="G959" s="150">
        <v>0.79800000000000004</v>
      </c>
      <c r="H959" s="152">
        <v>4329.1500000000005</v>
      </c>
      <c r="I959" s="153" t="s">
        <v>18</v>
      </c>
      <c r="J959" s="153" t="s">
        <v>18</v>
      </c>
      <c r="K959" s="154" t="s">
        <v>1062</v>
      </c>
      <c r="L959" s="155" t="s">
        <v>1062</v>
      </c>
      <c r="M959" s="144"/>
      <c r="O959" s="145"/>
      <c r="P959" s="132"/>
    </row>
    <row r="960" spans="1:16">
      <c r="A960" s="156" t="s">
        <v>1070</v>
      </c>
      <c r="B960" s="157" t="s">
        <v>1857</v>
      </c>
      <c r="C960" s="158">
        <v>30.528372090000001</v>
      </c>
      <c r="D960" s="159">
        <v>8.5264226670000003</v>
      </c>
      <c r="E960" s="160">
        <v>12.731302384225883</v>
      </c>
      <c r="F960" s="161">
        <v>1.2</v>
      </c>
      <c r="G960" s="139">
        <v>15.2776</v>
      </c>
      <c r="H960" s="140">
        <v>82880.98</v>
      </c>
      <c r="I960" s="162" t="s">
        <v>18</v>
      </c>
      <c r="J960" s="162" t="s">
        <v>18</v>
      </c>
      <c r="K960" s="163" t="s">
        <v>1062</v>
      </c>
      <c r="L960" s="164" t="s">
        <v>1062</v>
      </c>
      <c r="M960" s="144"/>
      <c r="O960" s="145"/>
      <c r="P960" s="132"/>
    </row>
    <row r="961" spans="1:16">
      <c r="A961" s="133" t="s">
        <v>1071</v>
      </c>
      <c r="B961" s="134" t="s">
        <v>1857</v>
      </c>
      <c r="C961" s="135">
        <v>30.528372090000001</v>
      </c>
      <c r="D961" s="136">
        <v>13.46377612</v>
      </c>
      <c r="E961" s="137">
        <v>20.103554762849935</v>
      </c>
      <c r="F961" s="138">
        <v>1.2</v>
      </c>
      <c r="G961" s="139">
        <v>24.124300000000002</v>
      </c>
      <c r="H961" s="140">
        <v>130874.32750000001</v>
      </c>
      <c r="I961" s="141" t="s">
        <v>18</v>
      </c>
      <c r="J961" s="141" t="s">
        <v>18</v>
      </c>
      <c r="K961" s="142" t="s">
        <v>1062</v>
      </c>
      <c r="L961" s="143" t="s">
        <v>1062</v>
      </c>
      <c r="M961" s="144"/>
      <c r="O961" s="145"/>
      <c r="P961" s="132"/>
    </row>
    <row r="962" spans="1:16">
      <c r="A962" s="133" t="s">
        <v>1072</v>
      </c>
      <c r="B962" s="134" t="s">
        <v>1857</v>
      </c>
      <c r="C962" s="135">
        <v>54.95</v>
      </c>
      <c r="D962" s="136">
        <v>14.17478229</v>
      </c>
      <c r="E962" s="137">
        <v>21.165199827943248</v>
      </c>
      <c r="F962" s="138">
        <v>1.2</v>
      </c>
      <c r="G962" s="139">
        <v>25.398199999999999</v>
      </c>
      <c r="H962" s="140">
        <v>137785.23499999999</v>
      </c>
      <c r="I962" s="141" t="s">
        <v>18</v>
      </c>
      <c r="J962" s="141" t="s">
        <v>18</v>
      </c>
      <c r="K962" s="142" t="s">
        <v>1062</v>
      </c>
      <c r="L962" s="143" t="s">
        <v>1062</v>
      </c>
      <c r="M962" s="144"/>
      <c r="O962" s="145"/>
      <c r="P962" s="132"/>
    </row>
    <row r="963" spans="1:16">
      <c r="A963" s="146" t="s">
        <v>1073</v>
      </c>
      <c r="B963" s="147" t="s">
        <v>1857</v>
      </c>
      <c r="C963" s="148">
        <v>60.445</v>
      </c>
      <c r="D963" s="149">
        <v>23.266227099999998</v>
      </c>
      <c r="E963" s="150">
        <v>34.740169953877192</v>
      </c>
      <c r="F963" s="151">
        <v>1.2</v>
      </c>
      <c r="G963" s="150">
        <v>41.688200000000002</v>
      </c>
      <c r="H963" s="152">
        <v>226158.48500000002</v>
      </c>
      <c r="I963" s="153" t="s">
        <v>18</v>
      </c>
      <c r="J963" s="153" t="s">
        <v>18</v>
      </c>
      <c r="K963" s="154" t="s">
        <v>1062</v>
      </c>
      <c r="L963" s="155" t="s">
        <v>1062</v>
      </c>
      <c r="M963" s="144"/>
      <c r="O963" s="145"/>
      <c r="P963" s="132"/>
    </row>
    <row r="964" spans="1:16">
      <c r="A964" s="156" t="s">
        <v>1074</v>
      </c>
      <c r="B964" s="157" t="s">
        <v>1858</v>
      </c>
      <c r="C964" s="158">
        <v>53.505000000000003</v>
      </c>
      <c r="D964" s="159">
        <v>5.6840216449999996</v>
      </c>
      <c r="E964" s="160">
        <v>8.4871465029590727</v>
      </c>
      <c r="F964" s="161">
        <v>1.2</v>
      </c>
      <c r="G964" s="139">
        <v>10.1846</v>
      </c>
      <c r="H964" s="140">
        <v>55251.455000000002</v>
      </c>
      <c r="I964" s="162" t="s">
        <v>18</v>
      </c>
      <c r="J964" s="162" t="s">
        <v>18</v>
      </c>
      <c r="K964" s="163" t="s">
        <v>1062</v>
      </c>
      <c r="L964" s="164" t="s">
        <v>1062</v>
      </c>
      <c r="M964" s="144"/>
      <c r="O964" s="145"/>
      <c r="P964" s="132"/>
    </row>
    <row r="965" spans="1:16">
      <c r="A965" s="133" t="s">
        <v>1075</v>
      </c>
      <c r="B965" s="134" t="s">
        <v>1858</v>
      </c>
      <c r="C965" s="135">
        <v>59.45</v>
      </c>
      <c r="D965" s="136">
        <v>8.2230635030000006</v>
      </c>
      <c r="E965" s="137">
        <v>12.278339002190206</v>
      </c>
      <c r="F965" s="138">
        <v>1.2</v>
      </c>
      <c r="G965" s="139">
        <v>14.734</v>
      </c>
      <c r="H965" s="140">
        <v>79931.95</v>
      </c>
      <c r="I965" s="141" t="s">
        <v>18</v>
      </c>
      <c r="J965" s="141" t="s">
        <v>18</v>
      </c>
      <c r="K965" s="142" t="s">
        <v>1062</v>
      </c>
      <c r="L965" s="143" t="s">
        <v>1062</v>
      </c>
      <c r="M965" s="144"/>
      <c r="O965" s="145"/>
      <c r="P965" s="132"/>
    </row>
    <row r="966" spans="1:16">
      <c r="A966" s="133" t="s">
        <v>1076</v>
      </c>
      <c r="B966" s="134" t="s">
        <v>1858</v>
      </c>
      <c r="C966" s="135">
        <v>77</v>
      </c>
      <c r="D966" s="136">
        <v>12.528209090000001</v>
      </c>
      <c r="E966" s="137">
        <v>18.706604690723971</v>
      </c>
      <c r="F966" s="138">
        <v>1.2</v>
      </c>
      <c r="G966" s="139">
        <v>22.447900000000001</v>
      </c>
      <c r="H966" s="140">
        <v>121779.8575</v>
      </c>
      <c r="I966" s="141" t="s">
        <v>18</v>
      </c>
      <c r="J966" s="141" t="s">
        <v>18</v>
      </c>
      <c r="K966" s="142" t="s">
        <v>1062</v>
      </c>
      <c r="L966" s="143" t="s">
        <v>1062</v>
      </c>
      <c r="M966" s="144"/>
      <c r="O966" s="145"/>
      <c r="P966" s="132"/>
    </row>
    <row r="967" spans="1:16">
      <c r="A967" s="146" t="s">
        <v>1077</v>
      </c>
      <c r="B967" s="147" t="s">
        <v>1858</v>
      </c>
      <c r="C967" s="148">
        <v>104.29</v>
      </c>
      <c r="D967" s="149">
        <v>19.531192999999998</v>
      </c>
      <c r="E967" s="150">
        <v>29.163171205441234</v>
      </c>
      <c r="F967" s="151">
        <v>1.2</v>
      </c>
      <c r="G967" s="150">
        <v>34.995800000000003</v>
      </c>
      <c r="H967" s="152">
        <v>189852.21500000003</v>
      </c>
      <c r="I967" s="153" t="s">
        <v>18</v>
      </c>
      <c r="J967" s="153" t="s">
        <v>18</v>
      </c>
      <c r="K967" s="154" t="s">
        <v>1062</v>
      </c>
      <c r="L967" s="155" t="s">
        <v>1062</v>
      </c>
      <c r="M967" s="144"/>
      <c r="O967" s="145"/>
      <c r="P967" s="132"/>
    </row>
    <row r="968" spans="1:16">
      <c r="A968" s="156" t="s">
        <v>1078</v>
      </c>
      <c r="B968" s="157" t="s">
        <v>1859</v>
      </c>
      <c r="C968" s="158">
        <v>62.7</v>
      </c>
      <c r="D968" s="159">
        <v>12.811400000000001</v>
      </c>
      <c r="E968" s="160">
        <v>19.129453668364746</v>
      </c>
      <c r="F968" s="161">
        <v>1.2</v>
      </c>
      <c r="G968" s="139">
        <v>22.955300000000001</v>
      </c>
      <c r="H968" s="140">
        <v>124532.5025</v>
      </c>
      <c r="I968" s="162" t="s">
        <v>18</v>
      </c>
      <c r="J968" s="162" t="s">
        <v>18</v>
      </c>
      <c r="K968" s="163" t="s">
        <v>1062</v>
      </c>
      <c r="L968" s="164" t="s">
        <v>1062</v>
      </c>
      <c r="M968" s="144"/>
      <c r="O968" s="145"/>
      <c r="P968" s="132"/>
    </row>
    <row r="969" spans="1:16">
      <c r="A969" s="133" t="s">
        <v>1079</v>
      </c>
      <c r="B969" s="134" t="s">
        <v>1859</v>
      </c>
      <c r="C969" s="135">
        <v>59.752000000000002</v>
      </c>
      <c r="D969" s="136">
        <v>12.2013</v>
      </c>
      <c r="E969" s="137">
        <v>18.218477531247075</v>
      </c>
      <c r="F969" s="138">
        <v>1.2</v>
      </c>
      <c r="G969" s="139">
        <v>21.862200000000001</v>
      </c>
      <c r="H969" s="140">
        <v>118602.43500000001</v>
      </c>
      <c r="I969" s="141" t="s">
        <v>18</v>
      </c>
      <c r="J969" s="141" t="s">
        <v>18</v>
      </c>
      <c r="K969" s="142" t="s">
        <v>1062</v>
      </c>
      <c r="L969" s="143" t="s">
        <v>1062</v>
      </c>
      <c r="M969" s="144"/>
      <c r="O969" s="145"/>
      <c r="P969" s="132"/>
    </row>
    <row r="970" spans="1:16">
      <c r="A970" s="133" t="s">
        <v>1080</v>
      </c>
      <c r="B970" s="134" t="s">
        <v>1859</v>
      </c>
      <c r="C970" s="135">
        <v>54.32</v>
      </c>
      <c r="D970" s="136">
        <v>11.6203</v>
      </c>
      <c r="E970" s="137">
        <v>17.350952312978976</v>
      </c>
      <c r="F970" s="138">
        <v>1.2</v>
      </c>
      <c r="G970" s="139">
        <v>20.821100000000001</v>
      </c>
      <c r="H970" s="140">
        <v>112954.46750000001</v>
      </c>
      <c r="I970" s="141" t="s">
        <v>18</v>
      </c>
      <c r="J970" s="141" t="s">
        <v>18</v>
      </c>
      <c r="K970" s="142" t="s">
        <v>1062</v>
      </c>
      <c r="L970" s="143" t="s">
        <v>1062</v>
      </c>
      <c r="M970" s="144"/>
      <c r="O970" s="145"/>
      <c r="P970" s="132"/>
    </row>
    <row r="971" spans="1:16">
      <c r="A971" s="146" t="s">
        <v>1081</v>
      </c>
      <c r="B971" s="147" t="s">
        <v>1859</v>
      </c>
      <c r="C971" s="148">
        <v>10.8</v>
      </c>
      <c r="D971" s="149">
        <v>0.22689999999999999</v>
      </c>
      <c r="E971" s="150">
        <v>0.33879771432879785</v>
      </c>
      <c r="F971" s="151">
        <v>1.2</v>
      </c>
      <c r="G971" s="150">
        <v>0.40660000000000002</v>
      </c>
      <c r="H971" s="152">
        <v>2205.8050000000003</v>
      </c>
      <c r="I971" s="153" t="s">
        <v>18</v>
      </c>
      <c r="J971" s="153" t="s">
        <v>18</v>
      </c>
      <c r="K971" s="154" t="s">
        <v>1062</v>
      </c>
      <c r="L971" s="155" t="s">
        <v>1062</v>
      </c>
      <c r="M971" s="144"/>
      <c r="O971" s="145"/>
      <c r="P971" s="132"/>
    </row>
    <row r="972" spans="1:16">
      <c r="A972" s="156" t="s">
        <v>1082</v>
      </c>
      <c r="B972" s="157" t="s">
        <v>1860</v>
      </c>
      <c r="C972" s="158">
        <v>8.2200000000000006</v>
      </c>
      <c r="D972" s="159">
        <v>0.18973684900000001</v>
      </c>
      <c r="E972" s="160">
        <v>0.28330723122586277</v>
      </c>
      <c r="F972" s="161">
        <v>1.2</v>
      </c>
      <c r="G972" s="139">
        <v>0.34</v>
      </c>
      <c r="H972" s="140">
        <v>1844.5000000000002</v>
      </c>
      <c r="I972" s="162" t="s">
        <v>18</v>
      </c>
      <c r="J972" s="162" t="s">
        <v>18</v>
      </c>
      <c r="K972" s="163" t="s">
        <v>1062</v>
      </c>
      <c r="L972" s="164" t="s">
        <v>1062</v>
      </c>
      <c r="M972" s="144"/>
      <c r="O972" s="145"/>
      <c r="P972" s="132"/>
    </row>
    <row r="973" spans="1:16">
      <c r="A973" s="133" t="s">
        <v>1083</v>
      </c>
      <c r="B973" s="134" t="s">
        <v>1860</v>
      </c>
      <c r="C973" s="135">
        <v>52.7</v>
      </c>
      <c r="D973" s="136">
        <v>13.573954260000001</v>
      </c>
      <c r="E973" s="137">
        <v>20.268068213713747</v>
      </c>
      <c r="F973" s="138">
        <v>1.2</v>
      </c>
      <c r="G973" s="139">
        <v>24.3217</v>
      </c>
      <c r="H973" s="140">
        <v>131945.2225</v>
      </c>
      <c r="I973" s="141" t="s">
        <v>18</v>
      </c>
      <c r="J973" s="141" t="s">
        <v>18</v>
      </c>
      <c r="K973" s="142" t="s">
        <v>1062</v>
      </c>
      <c r="L973" s="143" t="s">
        <v>1062</v>
      </c>
      <c r="M973" s="144"/>
      <c r="O973" s="145"/>
      <c r="P973" s="132"/>
    </row>
    <row r="974" spans="1:16">
      <c r="A974" s="133" t="s">
        <v>1084</v>
      </c>
      <c r="B974" s="134" t="s">
        <v>1860</v>
      </c>
      <c r="C974" s="135">
        <v>63.32</v>
      </c>
      <c r="D974" s="136">
        <v>15.45871356</v>
      </c>
      <c r="E974" s="137">
        <v>23.082313003929457</v>
      </c>
      <c r="F974" s="138">
        <v>1.2</v>
      </c>
      <c r="G974" s="139">
        <v>27.698799999999999</v>
      </c>
      <c r="H974" s="140">
        <v>150265.99</v>
      </c>
      <c r="I974" s="141" t="s">
        <v>18</v>
      </c>
      <c r="J974" s="141" t="s">
        <v>18</v>
      </c>
      <c r="K974" s="142" t="s">
        <v>1062</v>
      </c>
      <c r="L974" s="143" t="s">
        <v>1062</v>
      </c>
      <c r="M974" s="144"/>
      <c r="O974" s="145"/>
      <c r="P974" s="132"/>
    </row>
    <row r="975" spans="1:16">
      <c r="A975" s="146" t="s">
        <v>1085</v>
      </c>
      <c r="B975" s="147" t="s">
        <v>1860</v>
      </c>
      <c r="C975" s="148">
        <v>86</v>
      </c>
      <c r="D975" s="149">
        <v>19.610650830000001</v>
      </c>
      <c r="E975" s="150">
        <v>29.281814357444436</v>
      </c>
      <c r="F975" s="151">
        <v>1.2</v>
      </c>
      <c r="G975" s="150">
        <v>35.138199999999998</v>
      </c>
      <c r="H975" s="152">
        <v>190624.73499999999</v>
      </c>
      <c r="I975" s="153" t="s">
        <v>18</v>
      </c>
      <c r="J975" s="153" t="s">
        <v>18</v>
      </c>
      <c r="K975" s="154" t="s">
        <v>1062</v>
      </c>
      <c r="L975" s="155" t="s">
        <v>1062</v>
      </c>
      <c r="M975" s="144"/>
      <c r="O975" s="145"/>
      <c r="P975" s="132"/>
    </row>
    <row r="976" spans="1:16">
      <c r="A976" s="156" t="s">
        <v>1086</v>
      </c>
      <c r="B976" s="157" t="s">
        <v>1861</v>
      </c>
      <c r="C976" s="158">
        <v>15.07</v>
      </c>
      <c r="D976" s="159">
        <v>0.54673712299999999</v>
      </c>
      <c r="E976" s="160">
        <v>0.81636530458837731</v>
      </c>
      <c r="F976" s="161">
        <v>1.2</v>
      </c>
      <c r="G976" s="139">
        <v>0.97960000000000003</v>
      </c>
      <c r="H976" s="140">
        <v>5314.33</v>
      </c>
      <c r="I976" s="162" t="s">
        <v>18</v>
      </c>
      <c r="J976" s="162" t="s">
        <v>18</v>
      </c>
      <c r="K976" s="163" t="s">
        <v>1062</v>
      </c>
      <c r="L976" s="164" t="s">
        <v>1062</v>
      </c>
      <c r="M976" s="144"/>
      <c r="O976" s="145"/>
      <c r="P976" s="132"/>
    </row>
    <row r="977" spans="1:16">
      <c r="A977" s="133" t="s">
        <v>1087</v>
      </c>
      <c r="B977" s="134" t="s">
        <v>1861</v>
      </c>
      <c r="C977" s="135">
        <v>62.59</v>
      </c>
      <c r="D977" s="136">
        <v>10.687051070000001</v>
      </c>
      <c r="E977" s="137">
        <v>15.957463532089616</v>
      </c>
      <c r="F977" s="138">
        <v>1.2</v>
      </c>
      <c r="G977" s="139">
        <v>19.149000000000001</v>
      </c>
      <c r="H977" s="140">
        <v>103883.32500000001</v>
      </c>
      <c r="I977" s="141" t="s">
        <v>18</v>
      </c>
      <c r="J977" s="141" t="s">
        <v>18</v>
      </c>
      <c r="K977" s="142" t="s">
        <v>1062</v>
      </c>
      <c r="L977" s="143" t="s">
        <v>1062</v>
      </c>
      <c r="M977" s="144"/>
      <c r="O977" s="145"/>
      <c r="P977" s="132"/>
    </row>
    <row r="978" spans="1:16">
      <c r="A978" s="133" t="s">
        <v>1088</v>
      </c>
      <c r="B978" s="134" t="s">
        <v>1861</v>
      </c>
      <c r="C978" s="135">
        <v>68.63</v>
      </c>
      <c r="D978" s="136">
        <v>12.39437609</v>
      </c>
      <c r="E978" s="137">
        <v>18.506770779301466</v>
      </c>
      <c r="F978" s="138">
        <v>1.2</v>
      </c>
      <c r="G978" s="139">
        <v>22.208100000000002</v>
      </c>
      <c r="H978" s="140">
        <v>120478.9425</v>
      </c>
      <c r="I978" s="141" t="s">
        <v>18</v>
      </c>
      <c r="J978" s="141" t="s">
        <v>18</v>
      </c>
      <c r="K978" s="142" t="s">
        <v>1062</v>
      </c>
      <c r="L978" s="143" t="s">
        <v>1062</v>
      </c>
      <c r="M978" s="144"/>
      <c r="O978" s="145"/>
      <c r="P978" s="132"/>
    </row>
    <row r="979" spans="1:16">
      <c r="A979" s="146" t="s">
        <v>1089</v>
      </c>
      <c r="B979" s="147" t="s">
        <v>1861</v>
      </c>
      <c r="C979" s="148">
        <v>81.25</v>
      </c>
      <c r="D979" s="149">
        <v>16.90421212</v>
      </c>
      <c r="E979" s="150">
        <v>25.240671788387669</v>
      </c>
      <c r="F979" s="151">
        <v>1.2</v>
      </c>
      <c r="G979" s="150">
        <v>30.288799999999998</v>
      </c>
      <c r="H979" s="152">
        <v>164316.74</v>
      </c>
      <c r="I979" s="153" t="s">
        <v>18</v>
      </c>
      <c r="J979" s="153" t="s">
        <v>18</v>
      </c>
      <c r="K979" s="154" t="s">
        <v>1062</v>
      </c>
      <c r="L979" s="155" t="s">
        <v>1062</v>
      </c>
      <c r="M979" s="144"/>
      <c r="O979" s="145"/>
      <c r="P979" s="132"/>
    </row>
    <row r="980" spans="1:16">
      <c r="A980" s="156" t="s">
        <v>1090</v>
      </c>
      <c r="B980" s="157" t="s">
        <v>1862</v>
      </c>
      <c r="C980" s="158">
        <v>26.27</v>
      </c>
      <c r="D980" s="159">
        <v>3.4566925089999998</v>
      </c>
      <c r="E980" s="160">
        <v>5.1613905737623513</v>
      </c>
      <c r="F980" s="161">
        <v>1.2</v>
      </c>
      <c r="G980" s="139">
        <v>6.1936999999999998</v>
      </c>
      <c r="H980" s="140">
        <v>33600.822500000002</v>
      </c>
      <c r="I980" s="162" t="s">
        <v>18</v>
      </c>
      <c r="J980" s="162" t="s">
        <v>18</v>
      </c>
      <c r="K980" s="163" t="s">
        <v>1062</v>
      </c>
      <c r="L980" s="164" t="s">
        <v>1062</v>
      </c>
      <c r="M980" s="144"/>
      <c r="O980" s="145"/>
      <c r="P980" s="132"/>
    </row>
    <row r="981" spans="1:16">
      <c r="A981" s="133" t="s">
        <v>1091</v>
      </c>
      <c r="B981" s="134" t="s">
        <v>1862</v>
      </c>
      <c r="C981" s="135">
        <v>49.18</v>
      </c>
      <c r="D981" s="136">
        <v>7.6721955690000003</v>
      </c>
      <c r="E981" s="137">
        <v>11.455805741122656</v>
      </c>
      <c r="F981" s="138">
        <v>1.2</v>
      </c>
      <c r="G981" s="139">
        <v>13.747</v>
      </c>
      <c r="H981" s="140">
        <v>74577.475000000006</v>
      </c>
      <c r="I981" s="141" t="s">
        <v>18</v>
      </c>
      <c r="J981" s="141" t="s">
        <v>18</v>
      </c>
      <c r="K981" s="142" t="s">
        <v>1062</v>
      </c>
      <c r="L981" s="143" t="s">
        <v>1062</v>
      </c>
      <c r="M981" s="144"/>
      <c r="O981" s="145"/>
      <c r="P981" s="132"/>
    </row>
    <row r="982" spans="1:16">
      <c r="A982" s="133" t="s">
        <v>1092</v>
      </c>
      <c r="B982" s="134" t="s">
        <v>1862</v>
      </c>
      <c r="C982" s="135">
        <v>58.55</v>
      </c>
      <c r="D982" s="136">
        <v>9.8213916539999992</v>
      </c>
      <c r="E982" s="137">
        <v>14.66489662363654</v>
      </c>
      <c r="F982" s="138">
        <v>1.2</v>
      </c>
      <c r="G982" s="139">
        <v>17.597899999999999</v>
      </c>
      <c r="H982" s="140">
        <v>95468.607499999998</v>
      </c>
      <c r="I982" s="141" t="s">
        <v>18</v>
      </c>
      <c r="J982" s="141" t="s">
        <v>18</v>
      </c>
      <c r="K982" s="142" t="s">
        <v>1062</v>
      </c>
      <c r="L982" s="143" t="s">
        <v>1062</v>
      </c>
      <c r="M982" s="144"/>
      <c r="O982" s="145"/>
      <c r="P982" s="132"/>
    </row>
    <row r="983" spans="1:16">
      <c r="A983" s="146" t="s">
        <v>1093</v>
      </c>
      <c r="B983" s="147" t="s">
        <v>1862</v>
      </c>
      <c r="C983" s="148">
        <v>68.39</v>
      </c>
      <c r="D983" s="149">
        <v>13.68257094</v>
      </c>
      <c r="E983" s="150">
        <v>20.430250156957385</v>
      </c>
      <c r="F983" s="151">
        <v>1.2</v>
      </c>
      <c r="G983" s="150">
        <v>24.516300000000001</v>
      </c>
      <c r="H983" s="152">
        <v>133000.92750000002</v>
      </c>
      <c r="I983" s="153" t="s">
        <v>18</v>
      </c>
      <c r="J983" s="153" t="s">
        <v>18</v>
      </c>
      <c r="K983" s="154" t="s">
        <v>1062</v>
      </c>
      <c r="L983" s="155" t="s">
        <v>1062</v>
      </c>
      <c r="M983" s="144"/>
      <c r="O983" s="145"/>
      <c r="P983" s="132"/>
    </row>
    <row r="984" spans="1:16">
      <c r="A984" s="156" t="s">
        <v>1094</v>
      </c>
      <c r="B984" s="157" t="s">
        <v>1863</v>
      </c>
      <c r="C984" s="158">
        <v>22.62</v>
      </c>
      <c r="D984" s="159">
        <v>1.8068099440000001</v>
      </c>
      <c r="E984" s="160">
        <v>2.6978540293245628</v>
      </c>
      <c r="F984" s="161">
        <v>1.2</v>
      </c>
      <c r="G984" s="139">
        <v>3.2374000000000001</v>
      </c>
      <c r="H984" s="140">
        <v>17562.895</v>
      </c>
      <c r="I984" s="162" t="s">
        <v>18</v>
      </c>
      <c r="J984" s="162" t="s">
        <v>18</v>
      </c>
      <c r="K984" s="163" t="s">
        <v>1062</v>
      </c>
      <c r="L984" s="164" t="s">
        <v>1062</v>
      </c>
      <c r="M984" s="144"/>
      <c r="O984" s="145"/>
      <c r="P984" s="132"/>
    </row>
    <row r="985" spans="1:16">
      <c r="A985" s="133" t="s">
        <v>1095</v>
      </c>
      <c r="B985" s="134" t="s">
        <v>1863</v>
      </c>
      <c r="C985" s="135">
        <v>39.79</v>
      </c>
      <c r="D985" s="136">
        <v>5.664014002</v>
      </c>
      <c r="E985" s="137">
        <v>8.4572719162798897</v>
      </c>
      <c r="F985" s="138">
        <v>1.2</v>
      </c>
      <c r="G985" s="139">
        <v>10.1487</v>
      </c>
      <c r="H985" s="140">
        <v>55056.697500000002</v>
      </c>
      <c r="I985" s="141" t="s">
        <v>18</v>
      </c>
      <c r="J985" s="141" t="s">
        <v>18</v>
      </c>
      <c r="K985" s="142" t="s">
        <v>1062</v>
      </c>
      <c r="L985" s="143" t="s">
        <v>1062</v>
      </c>
      <c r="M985" s="144"/>
      <c r="O985" s="145"/>
      <c r="P985" s="132"/>
    </row>
    <row r="986" spans="1:16">
      <c r="A986" s="133" t="s">
        <v>1096</v>
      </c>
      <c r="B986" s="134" t="s">
        <v>1863</v>
      </c>
      <c r="C986" s="135">
        <v>51.93</v>
      </c>
      <c r="D986" s="136">
        <v>8.8289211630000004</v>
      </c>
      <c r="E986" s="137">
        <v>13.182980652329448</v>
      </c>
      <c r="F986" s="138">
        <v>1.2</v>
      </c>
      <c r="G986" s="139">
        <v>15.819599999999999</v>
      </c>
      <c r="H986" s="140">
        <v>85821.33</v>
      </c>
      <c r="I986" s="141" t="s">
        <v>18</v>
      </c>
      <c r="J986" s="141" t="s">
        <v>18</v>
      </c>
      <c r="K986" s="142" t="s">
        <v>1062</v>
      </c>
      <c r="L986" s="143" t="s">
        <v>1062</v>
      </c>
      <c r="M986" s="144"/>
      <c r="O986" s="145"/>
      <c r="P986" s="132"/>
    </row>
    <row r="987" spans="1:16">
      <c r="A987" s="146" t="s">
        <v>1097</v>
      </c>
      <c r="B987" s="147" t="s">
        <v>1863</v>
      </c>
      <c r="C987" s="148">
        <v>57.7</v>
      </c>
      <c r="D987" s="149">
        <v>11.35357677</v>
      </c>
      <c r="E987" s="150">
        <v>16.952692195383584</v>
      </c>
      <c r="F987" s="151">
        <v>1.2</v>
      </c>
      <c r="G987" s="150">
        <v>20.3432</v>
      </c>
      <c r="H987" s="152">
        <v>110361.86</v>
      </c>
      <c r="I987" s="153" t="s">
        <v>18</v>
      </c>
      <c r="J987" s="153" t="s">
        <v>18</v>
      </c>
      <c r="K987" s="154" t="s">
        <v>1062</v>
      </c>
      <c r="L987" s="155" t="s">
        <v>1062</v>
      </c>
      <c r="M987" s="144"/>
      <c r="O987" s="145"/>
      <c r="P987" s="132"/>
    </row>
    <row r="988" spans="1:16">
      <c r="A988" s="156" t="s">
        <v>1098</v>
      </c>
      <c r="B988" s="157" t="s">
        <v>1864</v>
      </c>
      <c r="C988" s="158">
        <v>25.91</v>
      </c>
      <c r="D988" s="159">
        <v>4.0488497509999997</v>
      </c>
      <c r="E988" s="160">
        <v>6.0455753252513098</v>
      </c>
      <c r="F988" s="161">
        <v>1.2</v>
      </c>
      <c r="G988" s="139">
        <v>7.2546999999999997</v>
      </c>
      <c r="H988" s="140">
        <v>39356.747499999998</v>
      </c>
      <c r="I988" s="162" t="s">
        <v>18</v>
      </c>
      <c r="J988" s="162" t="s">
        <v>18</v>
      </c>
      <c r="K988" s="163" t="s">
        <v>1062</v>
      </c>
      <c r="L988" s="164" t="s">
        <v>1062</v>
      </c>
      <c r="M988" s="144"/>
      <c r="O988" s="145"/>
      <c r="P988" s="132"/>
    </row>
    <row r="989" spans="1:16">
      <c r="A989" s="133" t="s">
        <v>1099</v>
      </c>
      <c r="B989" s="134" t="s">
        <v>1864</v>
      </c>
      <c r="C989" s="135">
        <v>37.81</v>
      </c>
      <c r="D989" s="136">
        <v>5.5090534929999997</v>
      </c>
      <c r="E989" s="137">
        <v>8.2258912804913162</v>
      </c>
      <c r="F989" s="138">
        <v>1.2</v>
      </c>
      <c r="G989" s="139">
        <v>9.8711000000000002</v>
      </c>
      <c r="H989" s="140">
        <v>53550.717499999999</v>
      </c>
      <c r="I989" s="141" t="s">
        <v>18</v>
      </c>
      <c r="J989" s="141" t="s">
        <v>18</v>
      </c>
      <c r="K989" s="142" t="s">
        <v>1062</v>
      </c>
      <c r="L989" s="143" t="s">
        <v>1062</v>
      </c>
      <c r="M989" s="144"/>
      <c r="O989" s="145"/>
      <c r="P989" s="132"/>
    </row>
    <row r="990" spans="1:16">
      <c r="A990" s="133" t="s">
        <v>1100</v>
      </c>
      <c r="B990" s="134" t="s">
        <v>1864</v>
      </c>
      <c r="C990" s="135">
        <v>46.6</v>
      </c>
      <c r="D990" s="136">
        <v>7.1636012940000002</v>
      </c>
      <c r="E990" s="137">
        <v>10.696393762759007</v>
      </c>
      <c r="F990" s="138">
        <v>1.2</v>
      </c>
      <c r="G990" s="139">
        <v>12.835699999999999</v>
      </c>
      <c r="H990" s="140">
        <v>69633.672500000001</v>
      </c>
      <c r="I990" s="141" t="s">
        <v>18</v>
      </c>
      <c r="J990" s="141" t="s">
        <v>18</v>
      </c>
      <c r="K990" s="142" t="s">
        <v>1062</v>
      </c>
      <c r="L990" s="143" t="s">
        <v>1062</v>
      </c>
      <c r="M990" s="144"/>
      <c r="O990" s="145"/>
      <c r="P990" s="132"/>
    </row>
    <row r="991" spans="1:16">
      <c r="A991" s="146" t="s">
        <v>1101</v>
      </c>
      <c r="B991" s="147" t="s">
        <v>1864</v>
      </c>
      <c r="C991" s="148">
        <v>53.97</v>
      </c>
      <c r="D991" s="149">
        <v>10.65184193</v>
      </c>
      <c r="E991" s="150">
        <v>15.904890697556857</v>
      </c>
      <c r="F991" s="151">
        <v>1.2</v>
      </c>
      <c r="G991" s="150">
        <v>19.085899999999999</v>
      </c>
      <c r="H991" s="152">
        <v>103541.00749999999</v>
      </c>
      <c r="I991" s="153" t="s">
        <v>18</v>
      </c>
      <c r="J991" s="153" t="s">
        <v>18</v>
      </c>
      <c r="K991" s="154" t="s">
        <v>1062</v>
      </c>
      <c r="L991" s="155" t="s">
        <v>1062</v>
      </c>
      <c r="M991" s="144"/>
      <c r="O991" s="145"/>
      <c r="P991" s="132"/>
    </row>
    <row r="992" spans="1:16">
      <c r="A992" s="156" t="s">
        <v>1102</v>
      </c>
      <c r="B992" s="157" t="s">
        <v>1865</v>
      </c>
      <c r="C992" s="158">
        <v>19.510000000000002</v>
      </c>
      <c r="D992" s="159">
        <v>2.2576914939999999</v>
      </c>
      <c r="E992" s="160">
        <v>3.3710917489059886</v>
      </c>
      <c r="F992" s="161">
        <v>1.2</v>
      </c>
      <c r="G992" s="139">
        <v>4.0453000000000001</v>
      </c>
      <c r="H992" s="140">
        <v>21945.752500000002</v>
      </c>
      <c r="I992" s="162" t="s">
        <v>18</v>
      </c>
      <c r="J992" s="162" t="s">
        <v>18</v>
      </c>
      <c r="K992" s="163" t="s">
        <v>1062</v>
      </c>
      <c r="L992" s="164" t="s">
        <v>1062</v>
      </c>
      <c r="M992" s="144"/>
      <c r="O992" s="145"/>
      <c r="P992" s="132"/>
    </row>
    <row r="993" spans="1:16">
      <c r="A993" s="133" t="s">
        <v>1103</v>
      </c>
      <c r="B993" s="134" t="s">
        <v>1865</v>
      </c>
      <c r="C993" s="135">
        <v>29.58</v>
      </c>
      <c r="D993" s="136">
        <v>4.0446815819999999</v>
      </c>
      <c r="E993" s="137">
        <v>6.039351587348551</v>
      </c>
      <c r="F993" s="138">
        <v>1.2</v>
      </c>
      <c r="G993" s="139">
        <v>7.2472000000000003</v>
      </c>
      <c r="H993" s="140">
        <v>39316.060000000005</v>
      </c>
      <c r="I993" s="141" t="s">
        <v>18</v>
      </c>
      <c r="J993" s="141" t="s">
        <v>18</v>
      </c>
      <c r="K993" s="142" t="s">
        <v>1062</v>
      </c>
      <c r="L993" s="143" t="s">
        <v>1062</v>
      </c>
      <c r="M993" s="144"/>
      <c r="O993" s="145"/>
      <c r="P993" s="132"/>
    </row>
    <row r="994" spans="1:16">
      <c r="A994" s="133" t="s">
        <v>1104</v>
      </c>
      <c r="B994" s="134" t="s">
        <v>1865</v>
      </c>
      <c r="C994" s="135">
        <v>40.119999999999997</v>
      </c>
      <c r="D994" s="136">
        <v>5.8232750600000003</v>
      </c>
      <c r="E994" s="137">
        <v>8.6950739543230195</v>
      </c>
      <c r="F994" s="138">
        <v>1.2</v>
      </c>
      <c r="G994" s="139">
        <v>10.434100000000001</v>
      </c>
      <c r="H994" s="140">
        <v>56604.992500000008</v>
      </c>
      <c r="I994" s="141" t="s">
        <v>18</v>
      </c>
      <c r="J994" s="141" t="s">
        <v>18</v>
      </c>
      <c r="K994" s="142" t="s">
        <v>1062</v>
      </c>
      <c r="L994" s="143" t="s">
        <v>1062</v>
      </c>
      <c r="M994" s="144"/>
      <c r="O994" s="145"/>
      <c r="P994" s="132"/>
    </row>
    <row r="995" spans="1:16">
      <c r="A995" s="146" t="s">
        <v>1105</v>
      </c>
      <c r="B995" s="147" t="s">
        <v>1865</v>
      </c>
      <c r="C995" s="148">
        <v>52.81</v>
      </c>
      <c r="D995" s="149">
        <v>9.9448301039999993</v>
      </c>
      <c r="E995" s="150">
        <v>14.849209822051215</v>
      </c>
      <c r="F995" s="151">
        <v>1.2</v>
      </c>
      <c r="G995" s="150">
        <v>17.819099999999999</v>
      </c>
      <c r="H995" s="152">
        <v>96668.617499999993</v>
      </c>
      <c r="I995" s="153" t="s">
        <v>18</v>
      </c>
      <c r="J995" s="153" t="s">
        <v>18</v>
      </c>
      <c r="K995" s="154" t="s">
        <v>1062</v>
      </c>
      <c r="L995" s="155" t="s">
        <v>1062</v>
      </c>
      <c r="M995" s="144"/>
      <c r="O995" s="145"/>
      <c r="P995" s="132"/>
    </row>
    <row r="996" spans="1:16">
      <c r="A996" s="156" t="s">
        <v>1106</v>
      </c>
      <c r="B996" s="157" t="s">
        <v>1866</v>
      </c>
      <c r="C996" s="158">
        <v>9</v>
      </c>
      <c r="D996" s="159">
        <v>1.3610042259999999</v>
      </c>
      <c r="E996" s="160">
        <v>2.0321953325722109</v>
      </c>
      <c r="F996" s="161">
        <v>1.2</v>
      </c>
      <c r="G996" s="139">
        <v>2.4386000000000001</v>
      </c>
      <c r="H996" s="140">
        <v>13229.405000000001</v>
      </c>
      <c r="I996" s="162" t="s">
        <v>18</v>
      </c>
      <c r="J996" s="162" t="s">
        <v>18</v>
      </c>
      <c r="K996" s="163" t="s">
        <v>1062</v>
      </c>
      <c r="L996" s="164" t="s">
        <v>1062</v>
      </c>
      <c r="M996" s="144"/>
      <c r="O996" s="145"/>
      <c r="P996" s="132"/>
    </row>
    <row r="997" spans="1:16">
      <c r="A997" s="133" t="s">
        <v>1107</v>
      </c>
      <c r="B997" s="134" t="s">
        <v>1866</v>
      </c>
      <c r="C997" s="135">
        <v>21.26</v>
      </c>
      <c r="D997" s="136">
        <v>4.3580418019999998</v>
      </c>
      <c r="E997" s="137">
        <v>6.5072481333933689</v>
      </c>
      <c r="F997" s="138">
        <v>1.2</v>
      </c>
      <c r="G997" s="139">
        <v>7.8087</v>
      </c>
      <c r="H997" s="140">
        <v>42362.197500000002</v>
      </c>
      <c r="I997" s="141" t="s">
        <v>18</v>
      </c>
      <c r="J997" s="141" t="s">
        <v>18</v>
      </c>
      <c r="K997" s="142" t="s">
        <v>1062</v>
      </c>
      <c r="L997" s="143" t="s">
        <v>1062</v>
      </c>
      <c r="M997" s="144"/>
      <c r="O997" s="145"/>
      <c r="P997" s="132"/>
    </row>
    <row r="998" spans="1:16">
      <c r="A998" s="133" t="s">
        <v>1108</v>
      </c>
      <c r="B998" s="134" t="s">
        <v>1866</v>
      </c>
      <c r="C998" s="135">
        <v>37.97</v>
      </c>
      <c r="D998" s="136">
        <v>7.1765073890000002</v>
      </c>
      <c r="E998" s="137">
        <v>10.715664611092679</v>
      </c>
      <c r="F998" s="138">
        <v>1.2</v>
      </c>
      <c r="G998" s="139">
        <v>12.8588</v>
      </c>
      <c r="H998" s="140">
        <v>69758.990000000005</v>
      </c>
      <c r="I998" s="141" t="s">
        <v>18</v>
      </c>
      <c r="J998" s="141" t="s">
        <v>18</v>
      </c>
      <c r="K998" s="142" t="s">
        <v>1062</v>
      </c>
      <c r="L998" s="143" t="s">
        <v>1062</v>
      </c>
      <c r="M998" s="144"/>
      <c r="O998" s="145"/>
      <c r="P998" s="132"/>
    </row>
    <row r="999" spans="1:16">
      <c r="A999" s="146" t="s">
        <v>1109</v>
      </c>
      <c r="B999" s="147" t="s">
        <v>1866</v>
      </c>
      <c r="C999" s="148">
        <v>69.22</v>
      </c>
      <c r="D999" s="149">
        <v>15.46830093</v>
      </c>
      <c r="E999" s="150">
        <v>23.096628469078968</v>
      </c>
      <c r="F999" s="151">
        <v>1.2</v>
      </c>
      <c r="G999" s="150">
        <v>27.716000000000001</v>
      </c>
      <c r="H999" s="152">
        <v>150359.30000000002</v>
      </c>
      <c r="I999" s="153" t="s">
        <v>18</v>
      </c>
      <c r="J999" s="153" t="s">
        <v>18</v>
      </c>
      <c r="K999" s="154" t="s">
        <v>1062</v>
      </c>
      <c r="L999" s="155" t="s">
        <v>1062</v>
      </c>
      <c r="M999" s="144"/>
      <c r="O999" s="145"/>
      <c r="P999" s="132"/>
    </row>
    <row r="1000" spans="1:16">
      <c r="A1000" s="156" t="s">
        <v>1110</v>
      </c>
      <c r="B1000" s="157" t="s">
        <v>1867</v>
      </c>
      <c r="C1000" s="158">
        <v>14.21</v>
      </c>
      <c r="D1000" s="159">
        <v>1.465670517</v>
      </c>
      <c r="E1000" s="160">
        <v>2.1884787180198653</v>
      </c>
      <c r="F1000" s="161">
        <v>1.2</v>
      </c>
      <c r="G1000" s="139">
        <v>2.6261999999999999</v>
      </c>
      <c r="H1000" s="140">
        <v>14247.134999999998</v>
      </c>
      <c r="I1000" s="162" t="s">
        <v>18</v>
      </c>
      <c r="J1000" s="162" t="s">
        <v>18</v>
      </c>
      <c r="K1000" s="163" t="s">
        <v>1062</v>
      </c>
      <c r="L1000" s="164" t="s">
        <v>1062</v>
      </c>
      <c r="M1000" s="144"/>
      <c r="O1000" s="145"/>
      <c r="P1000" s="132"/>
    </row>
    <row r="1001" spans="1:16">
      <c r="A1001" s="133" t="s">
        <v>1111</v>
      </c>
      <c r="B1001" s="134" t="s">
        <v>1867</v>
      </c>
      <c r="C1001" s="135">
        <v>22.11</v>
      </c>
      <c r="D1001" s="136">
        <v>3.0059174479999999</v>
      </c>
      <c r="E1001" s="137">
        <v>4.4883118591602162</v>
      </c>
      <c r="F1001" s="138">
        <v>1.2</v>
      </c>
      <c r="G1001" s="139">
        <v>5.3860000000000001</v>
      </c>
      <c r="H1001" s="140">
        <v>29219.05</v>
      </c>
      <c r="I1001" s="141" t="s">
        <v>18</v>
      </c>
      <c r="J1001" s="141" t="s">
        <v>18</v>
      </c>
      <c r="K1001" s="142" t="s">
        <v>1062</v>
      </c>
      <c r="L1001" s="143" t="s">
        <v>1062</v>
      </c>
      <c r="M1001" s="144"/>
      <c r="O1001" s="145"/>
      <c r="P1001" s="132"/>
    </row>
    <row r="1002" spans="1:16">
      <c r="A1002" s="133" t="s">
        <v>1112</v>
      </c>
      <c r="B1002" s="134" t="s">
        <v>1867</v>
      </c>
      <c r="C1002" s="135">
        <v>33.76</v>
      </c>
      <c r="D1002" s="136">
        <v>5.0754380100000001</v>
      </c>
      <c r="E1002" s="137">
        <v>7.5784345394689394</v>
      </c>
      <c r="F1002" s="138">
        <v>1.2</v>
      </c>
      <c r="G1002" s="139">
        <v>9.0940999999999992</v>
      </c>
      <c r="H1002" s="140">
        <v>49335.492499999993</v>
      </c>
      <c r="I1002" s="141" t="s">
        <v>18</v>
      </c>
      <c r="J1002" s="141" t="s">
        <v>18</v>
      </c>
      <c r="K1002" s="142" t="s">
        <v>1062</v>
      </c>
      <c r="L1002" s="143" t="s">
        <v>1062</v>
      </c>
      <c r="M1002" s="144"/>
      <c r="O1002" s="145"/>
      <c r="P1002" s="132"/>
    </row>
    <row r="1003" spans="1:16">
      <c r="A1003" s="146" t="s">
        <v>1113</v>
      </c>
      <c r="B1003" s="147" t="s">
        <v>1867</v>
      </c>
      <c r="C1003" s="148">
        <v>40.909999999999997</v>
      </c>
      <c r="D1003" s="149">
        <v>8.4390760389999997</v>
      </c>
      <c r="E1003" s="150">
        <v>12.600880004672211</v>
      </c>
      <c r="F1003" s="151">
        <v>1.2</v>
      </c>
      <c r="G1003" s="150">
        <v>15.1211</v>
      </c>
      <c r="H1003" s="152">
        <v>82031.967499999999</v>
      </c>
      <c r="I1003" s="153" t="s">
        <v>18</v>
      </c>
      <c r="J1003" s="153" t="s">
        <v>18</v>
      </c>
      <c r="K1003" s="154" t="s">
        <v>1062</v>
      </c>
      <c r="L1003" s="155" t="s">
        <v>1062</v>
      </c>
      <c r="M1003" s="144"/>
      <c r="O1003" s="145"/>
      <c r="P1003" s="132"/>
    </row>
    <row r="1004" spans="1:16">
      <c r="A1004" s="156" t="s">
        <v>1114</v>
      </c>
      <c r="B1004" s="157" t="s">
        <v>1868</v>
      </c>
      <c r="C1004" s="158">
        <v>18.989999999999998</v>
      </c>
      <c r="D1004" s="159">
        <v>2.588873473</v>
      </c>
      <c r="E1004" s="160">
        <v>3.865599009867152</v>
      </c>
      <c r="F1004" s="161">
        <v>1.2</v>
      </c>
      <c r="G1004" s="139">
        <v>4.6387</v>
      </c>
      <c r="H1004" s="140">
        <v>25164.947500000002</v>
      </c>
      <c r="I1004" s="162" t="s">
        <v>18</v>
      </c>
      <c r="J1004" s="162" t="s">
        <v>18</v>
      </c>
      <c r="K1004" s="163" t="s">
        <v>1062</v>
      </c>
      <c r="L1004" s="164" t="s">
        <v>1062</v>
      </c>
      <c r="M1004" s="144"/>
      <c r="O1004" s="145"/>
      <c r="P1004" s="132"/>
    </row>
    <row r="1005" spans="1:16">
      <c r="A1005" s="133" t="s">
        <v>1115</v>
      </c>
      <c r="B1005" s="134" t="s">
        <v>1868</v>
      </c>
      <c r="C1005" s="135">
        <v>26.38</v>
      </c>
      <c r="D1005" s="136">
        <v>3.6485974319999999</v>
      </c>
      <c r="E1005" s="137">
        <v>5.4479350835941887</v>
      </c>
      <c r="F1005" s="138">
        <v>1.2</v>
      </c>
      <c r="G1005" s="139">
        <v>6.5374999999999996</v>
      </c>
      <c r="H1005" s="140">
        <v>35465.9375</v>
      </c>
      <c r="I1005" s="141" t="s">
        <v>18</v>
      </c>
      <c r="J1005" s="141" t="s">
        <v>18</v>
      </c>
      <c r="K1005" s="142" t="s">
        <v>1062</v>
      </c>
      <c r="L1005" s="143" t="s">
        <v>1062</v>
      </c>
      <c r="M1005" s="144"/>
      <c r="O1005" s="145"/>
      <c r="P1005" s="132"/>
    </row>
    <row r="1006" spans="1:16">
      <c r="A1006" s="133" t="s">
        <v>1116</v>
      </c>
      <c r="B1006" s="134" t="s">
        <v>1868</v>
      </c>
      <c r="C1006" s="135">
        <v>33.56</v>
      </c>
      <c r="D1006" s="136">
        <v>4.9648487240000003</v>
      </c>
      <c r="E1006" s="137">
        <v>7.4133071823686585</v>
      </c>
      <c r="F1006" s="138">
        <v>1.2</v>
      </c>
      <c r="G1006" s="139">
        <v>8.8960000000000008</v>
      </c>
      <c r="H1006" s="140">
        <v>48260.800000000003</v>
      </c>
      <c r="I1006" s="141" t="s">
        <v>18</v>
      </c>
      <c r="J1006" s="141" t="s">
        <v>18</v>
      </c>
      <c r="K1006" s="142" t="s">
        <v>1062</v>
      </c>
      <c r="L1006" s="143" t="s">
        <v>1062</v>
      </c>
      <c r="M1006" s="144"/>
      <c r="O1006" s="145"/>
      <c r="P1006" s="132"/>
    </row>
    <row r="1007" spans="1:16">
      <c r="A1007" s="146" t="s">
        <v>1117</v>
      </c>
      <c r="B1007" s="147" t="s">
        <v>1868</v>
      </c>
      <c r="C1007" s="148">
        <v>37.69</v>
      </c>
      <c r="D1007" s="149">
        <v>7.1653207649999997</v>
      </c>
      <c r="E1007" s="150">
        <v>10.69896120588221</v>
      </c>
      <c r="F1007" s="151">
        <v>1.2</v>
      </c>
      <c r="G1007" s="150">
        <v>12.838800000000001</v>
      </c>
      <c r="H1007" s="152">
        <v>69650.490000000005</v>
      </c>
      <c r="I1007" s="153" t="s">
        <v>18</v>
      </c>
      <c r="J1007" s="153" t="s">
        <v>18</v>
      </c>
      <c r="K1007" s="154" t="s">
        <v>1062</v>
      </c>
      <c r="L1007" s="155" t="s">
        <v>1062</v>
      </c>
      <c r="M1007" s="144"/>
      <c r="O1007" s="145"/>
      <c r="P1007" s="132"/>
    </row>
    <row r="1008" spans="1:16">
      <c r="A1008" s="156" t="s">
        <v>1118</v>
      </c>
      <c r="B1008" s="157" t="s">
        <v>1869</v>
      </c>
      <c r="C1008" s="158">
        <v>15.11</v>
      </c>
      <c r="D1008" s="159">
        <v>1.9182874379999999</v>
      </c>
      <c r="E1008" s="160">
        <v>2.8643076219481953</v>
      </c>
      <c r="F1008" s="161">
        <v>1.2</v>
      </c>
      <c r="G1008" s="139">
        <v>3.4371999999999998</v>
      </c>
      <c r="H1008" s="140">
        <v>18646.809999999998</v>
      </c>
      <c r="I1008" s="162" t="s">
        <v>18</v>
      </c>
      <c r="J1008" s="162" t="s">
        <v>18</v>
      </c>
      <c r="K1008" s="163" t="s">
        <v>1062</v>
      </c>
      <c r="L1008" s="164" t="s">
        <v>1062</v>
      </c>
      <c r="M1008" s="144"/>
      <c r="O1008" s="145"/>
      <c r="P1008" s="132"/>
    </row>
    <row r="1009" spans="1:16">
      <c r="A1009" s="133" t="s">
        <v>1119</v>
      </c>
      <c r="B1009" s="134" t="s">
        <v>1869</v>
      </c>
      <c r="C1009" s="135">
        <v>22.46</v>
      </c>
      <c r="D1009" s="136">
        <v>3.1206235219999998</v>
      </c>
      <c r="E1009" s="137">
        <v>4.6595862341748919</v>
      </c>
      <c r="F1009" s="138">
        <v>1.2</v>
      </c>
      <c r="G1009" s="139">
        <v>5.5914999999999999</v>
      </c>
      <c r="H1009" s="140">
        <v>30333.887500000001</v>
      </c>
      <c r="I1009" s="141" t="s">
        <v>18</v>
      </c>
      <c r="J1009" s="141" t="s">
        <v>18</v>
      </c>
      <c r="K1009" s="142" t="s">
        <v>1062</v>
      </c>
      <c r="L1009" s="143" t="s">
        <v>1062</v>
      </c>
      <c r="M1009" s="144"/>
      <c r="O1009" s="145"/>
      <c r="P1009" s="132"/>
    </row>
    <row r="1010" spans="1:16">
      <c r="A1010" s="133" t="s">
        <v>1120</v>
      </c>
      <c r="B1010" s="134" t="s">
        <v>1869</v>
      </c>
      <c r="C1010" s="135">
        <v>32.700000000000003</v>
      </c>
      <c r="D1010" s="136">
        <v>4.8348631700000002</v>
      </c>
      <c r="E1010" s="137">
        <v>7.2192181185036848</v>
      </c>
      <c r="F1010" s="138">
        <v>1.2</v>
      </c>
      <c r="G1010" s="139">
        <v>8.6631</v>
      </c>
      <c r="H1010" s="140">
        <v>46997.317499999997</v>
      </c>
      <c r="I1010" s="141" t="s">
        <v>18</v>
      </c>
      <c r="J1010" s="141" t="s">
        <v>18</v>
      </c>
      <c r="K1010" s="142" t="s">
        <v>1062</v>
      </c>
      <c r="L1010" s="143" t="s">
        <v>1062</v>
      </c>
      <c r="M1010" s="144"/>
      <c r="O1010" s="145"/>
      <c r="P1010" s="132"/>
    </row>
    <row r="1011" spans="1:16">
      <c r="A1011" s="146" t="s">
        <v>1121</v>
      </c>
      <c r="B1011" s="147" t="s">
        <v>1869</v>
      </c>
      <c r="C1011" s="148">
        <v>32.700000000000003</v>
      </c>
      <c r="D1011" s="149">
        <v>5.6110217249999996</v>
      </c>
      <c r="E1011" s="150">
        <v>8.378146035607001</v>
      </c>
      <c r="F1011" s="151">
        <v>1.2</v>
      </c>
      <c r="G1011" s="150">
        <v>10.053800000000001</v>
      </c>
      <c r="H1011" s="152">
        <v>54541.865000000005</v>
      </c>
      <c r="I1011" s="153" t="s">
        <v>18</v>
      </c>
      <c r="J1011" s="153" t="s">
        <v>18</v>
      </c>
      <c r="K1011" s="154" t="s">
        <v>1062</v>
      </c>
      <c r="L1011" s="155" t="s">
        <v>1062</v>
      </c>
      <c r="M1011" s="144"/>
      <c r="O1011" s="145"/>
      <c r="P1011" s="132"/>
    </row>
    <row r="1012" spans="1:16">
      <c r="A1012" s="156" t="s">
        <v>1122</v>
      </c>
      <c r="B1012" s="157" t="s">
        <v>1870</v>
      </c>
      <c r="C1012" s="158">
        <v>12.2</v>
      </c>
      <c r="D1012" s="159">
        <v>1.2437273879999999</v>
      </c>
      <c r="E1012" s="160">
        <v>1.8570823988652529</v>
      </c>
      <c r="F1012" s="161">
        <v>1.2</v>
      </c>
      <c r="G1012" s="139">
        <v>2.2284999999999999</v>
      </c>
      <c r="H1012" s="140">
        <v>12089.612499999999</v>
      </c>
      <c r="I1012" s="162" t="s">
        <v>18</v>
      </c>
      <c r="J1012" s="162" t="s">
        <v>18</v>
      </c>
      <c r="K1012" s="163" t="s">
        <v>1062</v>
      </c>
      <c r="L1012" s="164" t="s">
        <v>1062</v>
      </c>
      <c r="M1012" s="144"/>
      <c r="O1012" s="145"/>
      <c r="P1012" s="132"/>
    </row>
    <row r="1013" spans="1:16">
      <c r="A1013" s="133" t="s">
        <v>1123</v>
      </c>
      <c r="B1013" s="134" t="s">
        <v>1870</v>
      </c>
      <c r="C1013" s="135">
        <v>19.41</v>
      </c>
      <c r="D1013" s="136">
        <v>2.4160955510000002</v>
      </c>
      <c r="E1013" s="137">
        <v>3.6076141484300464</v>
      </c>
      <c r="F1013" s="138">
        <v>1.2</v>
      </c>
      <c r="G1013" s="139">
        <v>4.3291000000000004</v>
      </c>
      <c r="H1013" s="140">
        <v>23485.367500000004</v>
      </c>
      <c r="I1013" s="141" t="s">
        <v>18</v>
      </c>
      <c r="J1013" s="141" t="s">
        <v>18</v>
      </c>
      <c r="K1013" s="142" t="s">
        <v>1062</v>
      </c>
      <c r="L1013" s="143" t="s">
        <v>1062</v>
      </c>
      <c r="M1013" s="144"/>
      <c r="O1013" s="145"/>
      <c r="P1013" s="132"/>
    </row>
    <row r="1014" spans="1:16">
      <c r="A1014" s="133" t="s">
        <v>1124</v>
      </c>
      <c r="B1014" s="134" t="s">
        <v>1870</v>
      </c>
      <c r="C1014" s="135">
        <v>30.36</v>
      </c>
      <c r="D1014" s="136">
        <v>4.1511393080000003</v>
      </c>
      <c r="E1014" s="137">
        <v>6.1983098695937757</v>
      </c>
      <c r="F1014" s="138">
        <v>1.2</v>
      </c>
      <c r="G1014" s="139">
        <v>7.4379999999999997</v>
      </c>
      <c r="H1014" s="140">
        <v>40351.15</v>
      </c>
      <c r="I1014" s="141" t="s">
        <v>18</v>
      </c>
      <c r="J1014" s="141" t="s">
        <v>18</v>
      </c>
      <c r="K1014" s="142" t="s">
        <v>1062</v>
      </c>
      <c r="L1014" s="143" t="s">
        <v>1062</v>
      </c>
      <c r="M1014" s="144"/>
      <c r="O1014" s="145"/>
      <c r="P1014" s="132"/>
    </row>
    <row r="1015" spans="1:16">
      <c r="A1015" s="146" t="s">
        <v>1125</v>
      </c>
      <c r="B1015" s="147" t="s">
        <v>1870</v>
      </c>
      <c r="C1015" s="148">
        <v>36.840000000000003</v>
      </c>
      <c r="D1015" s="149">
        <v>6.7334849209999996</v>
      </c>
      <c r="E1015" s="150">
        <v>10.0541617483571</v>
      </c>
      <c r="F1015" s="151">
        <v>1.2</v>
      </c>
      <c r="G1015" s="150">
        <v>12.065</v>
      </c>
      <c r="H1015" s="152">
        <v>65452.625</v>
      </c>
      <c r="I1015" s="153" t="s">
        <v>18</v>
      </c>
      <c r="J1015" s="153" t="s">
        <v>18</v>
      </c>
      <c r="K1015" s="154" t="s">
        <v>1062</v>
      </c>
      <c r="L1015" s="155" t="s">
        <v>1062</v>
      </c>
      <c r="M1015" s="144"/>
      <c r="O1015" s="145"/>
      <c r="P1015" s="132"/>
    </row>
    <row r="1016" spans="1:16">
      <c r="A1016" s="156" t="s">
        <v>1126</v>
      </c>
      <c r="B1016" s="157" t="s">
        <v>1871</v>
      </c>
      <c r="C1016" s="158">
        <v>8.23</v>
      </c>
      <c r="D1016" s="159">
        <v>0.68054102500000002</v>
      </c>
      <c r="E1016" s="160">
        <v>1.0161557680783486</v>
      </c>
      <c r="F1016" s="161">
        <v>1.2</v>
      </c>
      <c r="G1016" s="139">
        <v>1.2194</v>
      </c>
      <c r="H1016" s="140">
        <v>6615.2449999999999</v>
      </c>
      <c r="I1016" s="162" t="s">
        <v>18</v>
      </c>
      <c r="J1016" s="162" t="s">
        <v>18</v>
      </c>
      <c r="K1016" s="163" t="s">
        <v>1062</v>
      </c>
      <c r="L1016" s="164" t="s">
        <v>1062</v>
      </c>
      <c r="M1016" s="144"/>
      <c r="O1016" s="145"/>
      <c r="P1016" s="132"/>
    </row>
    <row r="1017" spans="1:16">
      <c r="A1017" s="133" t="s">
        <v>1127</v>
      </c>
      <c r="B1017" s="134" t="s">
        <v>1871</v>
      </c>
      <c r="C1017" s="135">
        <v>15.7</v>
      </c>
      <c r="D1017" s="136">
        <v>1.871673272</v>
      </c>
      <c r="E1017" s="137">
        <v>2.7947052733534701</v>
      </c>
      <c r="F1017" s="138">
        <v>1.2</v>
      </c>
      <c r="G1017" s="139">
        <v>3.3536000000000001</v>
      </c>
      <c r="H1017" s="140">
        <v>18193.280000000002</v>
      </c>
      <c r="I1017" s="141" t="s">
        <v>18</v>
      </c>
      <c r="J1017" s="141" t="s">
        <v>18</v>
      </c>
      <c r="K1017" s="142" t="s">
        <v>1062</v>
      </c>
      <c r="L1017" s="143" t="s">
        <v>1062</v>
      </c>
      <c r="M1017" s="144"/>
      <c r="O1017" s="145"/>
      <c r="P1017" s="132"/>
    </row>
    <row r="1018" spans="1:16">
      <c r="A1018" s="133" t="s">
        <v>1128</v>
      </c>
      <c r="B1018" s="134" t="s">
        <v>1871</v>
      </c>
      <c r="C1018" s="135">
        <v>25.26</v>
      </c>
      <c r="D1018" s="136">
        <v>3.7283017260000002</v>
      </c>
      <c r="E1018" s="137">
        <v>5.5669462454689818</v>
      </c>
      <c r="F1018" s="138">
        <v>1.2</v>
      </c>
      <c r="G1018" s="139">
        <v>6.6802999999999999</v>
      </c>
      <c r="H1018" s="140">
        <v>36240.627500000002</v>
      </c>
      <c r="I1018" s="141" t="s">
        <v>18</v>
      </c>
      <c r="J1018" s="141" t="s">
        <v>18</v>
      </c>
      <c r="K1018" s="142" t="s">
        <v>1062</v>
      </c>
      <c r="L1018" s="143" t="s">
        <v>1062</v>
      </c>
      <c r="M1018" s="144"/>
      <c r="O1018" s="145"/>
      <c r="P1018" s="132"/>
    </row>
    <row r="1019" spans="1:16">
      <c r="A1019" s="146" t="s">
        <v>1129</v>
      </c>
      <c r="B1019" s="147" t="s">
        <v>1871</v>
      </c>
      <c r="C1019" s="148">
        <v>34.82</v>
      </c>
      <c r="D1019" s="149">
        <v>6.9957500469999996</v>
      </c>
      <c r="E1019" s="150">
        <v>10.445765209075276</v>
      </c>
      <c r="F1019" s="151">
        <v>1.2</v>
      </c>
      <c r="G1019" s="150">
        <v>12.5349</v>
      </c>
      <c r="H1019" s="152">
        <v>68001.832500000004</v>
      </c>
      <c r="I1019" s="153" t="s">
        <v>18</v>
      </c>
      <c r="J1019" s="153" t="s">
        <v>18</v>
      </c>
      <c r="K1019" s="154" t="s">
        <v>1062</v>
      </c>
      <c r="L1019" s="155" t="s">
        <v>1062</v>
      </c>
      <c r="M1019" s="144"/>
      <c r="O1019" s="145"/>
      <c r="P1019" s="132"/>
    </row>
    <row r="1020" spans="1:16">
      <c r="A1020" s="156" t="s">
        <v>1130</v>
      </c>
      <c r="B1020" s="157" t="s">
        <v>1872</v>
      </c>
      <c r="C1020" s="158">
        <v>11.99</v>
      </c>
      <c r="D1020" s="159">
        <v>1.654291513</v>
      </c>
      <c r="E1020" s="160">
        <v>2.4701198036047987</v>
      </c>
      <c r="F1020" s="161">
        <v>1.2</v>
      </c>
      <c r="G1020" s="139">
        <v>2.9641000000000002</v>
      </c>
      <c r="H1020" s="140">
        <v>16080.2425</v>
      </c>
      <c r="I1020" s="162" t="s">
        <v>18</v>
      </c>
      <c r="J1020" s="162" t="s">
        <v>18</v>
      </c>
      <c r="K1020" s="163" t="s">
        <v>1062</v>
      </c>
      <c r="L1020" s="164" t="s">
        <v>1062</v>
      </c>
      <c r="M1020" s="144"/>
      <c r="O1020" s="145"/>
      <c r="P1020" s="132"/>
    </row>
    <row r="1021" spans="1:16">
      <c r="A1021" s="133" t="s">
        <v>1131</v>
      </c>
      <c r="B1021" s="134" t="s">
        <v>1872</v>
      </c>
      <c r="C1021" s="135">
        <v>16.29</v>
      </c>
      <c r="D1021" s="136">
        <v>2.2316089520000002</v>
      </c>
      <c r="E1021" s="137">
        <v>3.3321463737914678</v>
      </c>
      <c r="F1021" s="138">
        <v>1.2</v>
      </c>
      <c r="G1021" s="139">
        <v>3.9986000000000002</v>
      </c>
      <c r="H1021" s="140">
        <v>21692.405000000002</v>
      </c>
      <c r="I1021" s="141" t="s">
        <v>18</v>
      </c>
      <c r="J1021" s="141" t="s">
        <v>18</v>
      </c>
      <c r="K1021" s="142" t="s">
        <v>1062</v>
      </c>
      <c r="L1021" s="143" t="s">
        <v>1062</v>
      </c>
      <c r="M1021" s="144"/>
      <c r="O1021" s="145"/>
      <c r="P1021" s="132"/>
    </row>
    <row r="1022" spans="1:16">
      <c r="A1022" s="133" t="s">
        <v>1132</v>
      </c>
      <c r="B1022" s="134" t="s">
        <v>1872</v>
      </c>
      <c r="C1022" s="135">
        <v>19.21</v>
      </c>
      <c r="D1022" s="136">
        <v>2.829479659</v>
      </c>
      <c r="E1022" s="137">
        <v>4.2248622353857481</v>
      </c>
      <c r="F1022" s="138">
        <v>1.2</v>
      </c>
      <c r="G1022" s="139">
        <v>5.0697999999999999</v>
      </c>
      <c r="H1022" s="140">
        <v>27503.665000000001</v>
      </c>
      <c r="I1022" s="141" t="s">
        <v>18</v>
      </c>
      <c r="J1022" s="141" t="s">
        <v>18</v>
      </c>
      <c r="K1022" s="142" t="s">
        <v>1062</v>
      </c>
      <c r="L1022" s="143" t="s">
        <v>1062</v>
      </c>
      <c r="M1022" s="144"/>
      <c r="O1022" s="145"/>
      <c r="P1022" s="132"/>
    </row>
    <row r="1023" spans="1:16">
      <c r="A1023" s="146" t="s">
        <v>1133</v>
      </c>
      <c r="B1023" s="147" t="s">
        <v>1872</v>
      </c>
      <c r="C1023" s="148">
        <v>24.17</v>
      </c>
      <c r="D1023" s="149">
        <v>4.8431862900000002</v>
      </c>
      <c r="E1023" s="150">
        <v>7.2316458577371989</v>
      </c>
      <c r="F1023" s="151">
        <v>1.2</v>
      </c>
      <c r="G1023" s="150">
        <v>8.6780000000000008</v>
      </c>
      <c r="H1023" s="152">
        <v>47078.15</v>
      </c>
      <c r="I1023" s="153" t="s">
        <v>18</v>
      </c>
      <c r="J1023" s="153" t="s">
        <v>18</v>
      </c>
      <c r="K1023" s="154" t="s">
        <v>1062</v>
      </c>
      <c r="L1023" s="155" t="s">
        <v>1062</v>
      </c>
      <c r="M1023" s="144"/>
      <c r="O1023" s="145"/>
      <c r="P1023" s="132"/>
    </row>
    <row r="1024" spans="1:16">
      <c r="A1024" s="156" t="s">
        <v>1134</v>
      </c>
      <c r="B1024" s="157" t="s">
        <v>1873</v>
      </c>
      <c r="C1024" s="158">
        <v>9.3699999999999992</v>
      </c>
      <c r="D1024" s="159">
        <v>1.1380233209999999</v>
      </c>
      <c r="E1024" s="160">
        <v>1.6992494491303121</v>
      </c>
      <c r="F1024" s="161">
        <v>1.2</v>
      </c>
      <c r="G1024" s="139">
        <v>2.0390999999999999</v>
      </c>
      <c r="H1024" s="140">
        <v>11062.1175</v>
      </c>
      <c r="I1024" s="162" t="s">
        <v>18</v>
      </c>
      <c r="J1024" s="162" t="s">
        <v>18</v>
      </c>
      <c r="K1024" s="163" t="s">
        <v>1062</v>
      </c>
      <c r="L1024" s="164" t="s">
        <v>1062</v>
      </c>
      <c r="M1024" s="144"/>
      <c r="O1024" s="145"/>
      <c r="P1024" s="132"/>
    </row>
    <row r="1025" spans="1:16">
      <c r="A1025" s="133" t="s">
        <v>1135</v>
      </c>
      <c r="B1025" s="134" t="s">
        <v>1873</v>
      </c>
      <c r="C1025" s="135">
        <v>14.17</v>
      </c>
      <c r="D1025" s="136">
        <v>1.635098143</v>
      </c>
      <c r="E1025" s="137">
        <v>2.4414610557587566</v>
      </c>
      <c r="F1025" s="138">
        <v>1.2</v>
      </c>
      <c r="G1025" s="139">
        <v>2.9298000000000002</v>
      </c>
      <c r="H1025" s="140">
        <v>15894.165000000001</v>
      </c>
      <c r="I1025" s="141" t="s">
        <v>18</v>
      </c>
      <c r="J1025" s="141" t="s">
        <v>18</v>
      </c>
      <c r="K1025" s="142" t="s">
        <v>1062</v>
      </c>
      <c r="L1025" s="143" t="s">
        <v>1062</v>
      </c>
      <c r="M1025" s="144"/>
      <c r="O1025" s="145"/>
      <c r="P1025" s="132"/>
    </row>
    <row r="1026" spans="1:16">
      <c r="A1026" s="133" t="s">
        <v>1136</v>
      </c>
      <c r="B1026" s="134" t="s">
        <v>1873</v>
      </c>
      <c r="C1026" s="135">
        <v>20.02</v>
      </c>
      <c r="D1026" s="136">
        <v>2.831574249</v>
      </c>
      <c r="E1026" s="137">
        <v>4.2279897907160962</v>
      </c>
      <c r="F1026" s="138">
        <v>1.2</v>
      </c>
      <c r="G1026" s="139">
        <v>5.0735999999999999</v>
      </c>
      <c r="H1026" s="140">
        <v>27524.28</v>
      </c>
      <c r="I1026" s="141" t="s">
        <v>18</v>
      </c>
      <c r="J1026" s="141" t="s">
        <v>18</v>
      </c>
      <c r="K1026" s="142" t="s">
        <v>1062</v>
      </c>
      <c r="L1026" s="143" t="s">
        <v>1062</v>
      </c>
      <c r="M1026" s="144"/>
      <c r="O1026" s="145"/>
      <c r="P1026" s="132"/>
    </row>
    <row r="1027" spans="1:16">
      <c r="A1027" s="146" t="s">
        <v>1137</v>
      </c>
      <c r="B1027" s="147" t="s">
        <v>1873</v>
      </c>
      <c r="C1027" s="148">
        <v>27.54</v>
      </c>
      <c r="D1027" s="149">
        <v>3.4018956779999998</v>
      </c>
      <c r="E1027" s="150">
        <v>5.0795702075426004</v>
      </c>
      <c r="F1027" s="151">
        <v>1.2</v>
      </c>
      <c r="G1027" s="150">
        <v>6.0955000000000004</v>
      </c>
      <c r="H1027" s="152">
        <v>33068.087500000001</v>
      </c>
      <c r="I1027" s="153" t="s">
        <v>18</v>
      </c>
      <c r="J1027" s="153" t="s">
        <v>18</v>
      </c>
      <c r="K1027" s="154" t="s">
        <v>1062</v>
      </c>
      <c r="L1027" s="155" t="s">
        <v>1062</v>
      </c>
      <c r="M1027" s="144"/>
      <c r="O1027" s="145"/>
      <c r="P1027" s="132"/>
    </row>
    <row r="1028" spans="1:16">
      <c r="A1028" s="156" t="s">
        <v>1138</v>
      </c>
      <c r="B1028" s="157" t="s">
        <v>1874</v>
      </c>
      <c r="C1028" s="158">
        <v>11.45</v>
      </c>
      <c r="D1028" s="159">
        <v>1.196514598</v>
      </c>
      <c r="E1028" s="160">
        <v>1.7865862096229195</v>
      </c>
      <c r="F1028" s="161">
        <v>1.2</v>
      </c>
      <c r="G1028" s="139">
        <v>2.1438999999999999</v>
      </c>
      <c r="H1028" s="140">
        <v>11630.657499999999</v>
      </c>
      <c r="I1028" s="162" t="s">
        <v>18</v>
      </c>
      <c r="J1028" s="162" t="s">
        <v>18</v>
      </c>
      <c r="K1028" s="163" t="s">
        <v>1062</v>
      </c>
      <c r="L1028" s="164" t="s">
        <v>1062</v>
      </c>
      <c r="M1028" s="144"/>
      <c r="O1028" s="145"/>
      <c r="P1028" s="132"/>
    </row>
    <row r="1029" spans="1:16">
      <c r="A1029" s="133" t="s">
        <v>1139</v>
      </c>
      <c r="B1029" s="134" t="s">
        <v>1874</v>
      </c>
      <c r="C1029" s="135">
        <v>15.34</v>
      </c>
      <c r="D1029" s="136">
        <v>1.8285308469999999</v>
      </c>
      <c r="E1029" s="137">
        <v>2.7302867851181167</v>
      </c>
      <c r="F1029" s="138">
        <v>1.2</v>
      </c>
      <c r="G1029" s="139">
        <v>3.2763</v>
      </c>
      <c r="H1029" s="140">
        <v>17773.927500000002</v>
      </c>
      <c r="I1029" s="141" t="s">
        <v>18</v>
      </c>
      <c r="J1029" s="141" t="s">
        <v>18</v>
      </c>
      <c r="K1029" s="142" t="s">
        <v>1062</v>
      </c>
      <c r="L1029" s="143" t="s">
        <v>1062</v>
      </c>
      <c r="M1029" s="144"/>
      <c r="O1029" s="145"/>
      <c r="P1029" s="132"/>
    </row>
    <row r="1030" spans="1:16">
      <c r="A1030" s="133" t="s">
        <v>1140</v>
      </c>
      <c r="B1030" s="134" t="s">
        <v>1874</v>
      </c>
      <c r="C1030" s="135">
        <v>20.72</v>
      </c>
      <c r="D1030" s="136">
        <v>2.6726562509999998</v>
      </c>
      <c r="E1030" s="137">
        <v>3.9906999957046003</v>
      </c>
      <c r="F1030" s="138">
        <v>1.2</v>
      </c>
      <c r="G1030" s="139">
        <v>4.7888000000000002</v>
      </c>
      <c r="H1030" s="140">
        <v>25979.24</v>
      </c>
      <c r="I1030" s="141" t="s">
        <v>18</v>
      </c>
      <c r="J1030" s="141" t="s">
        <v>18</v>
      </c>
      <c r="K1030" s="142" t="s">
        <v>1062</v>
      </c>
      <c r="L1030" s="143" t="s">
        <v>1062</v>
      </c>
      <c r="M1030" s="144"/>
      <c r="O1030" s="145"/>
      <c r="P1030" s="132"/>
    </row>
    <row r="1031" spans="1:16">
      <c r="A1031" s="146" t="s">
        <v>1141</v>
      </c>
      <c r="B1031" s="147" t="s">
        <v>1874</v>
      </c>
      <c r="C1031" s="148">
        <v>22.792000000000002</v>
      </c>
      <c r="D1031" s="149">
        <v>2.950612655</v>
      </c>
      <c r="E1031" s="150">
        <v>4.4057330250490336</v>
      </c>
      <c r="F1031" s="151">
        <v>1.2</v>
      </c>
      <c r="G1031" s="150">
        <v>5.2869000000000002</v>
      </c>
      <c r="H1031" s="152">
        <v>28681.432500000003</v>
      </c>
      <c r="I1031" s="153" t="s">
        <v>18</v>
      </c>
      <c r="J1031" s="153" t="s">
        <v>18</v>
      </c>
      <c r="K1031" s="154" t="s">
        <v>1062</v>
      </c>
      <c r="L1031" s="155" t="s">
        <v>1062</v>
      </c>
      <c r="M1031" s="144"/>
      <c r="O1031" s="145"/>
      <c r="P1031" s="132"/>
    </row>
    <row r="1032" spans="1:16">
      <c r="A1032" s="156" t="s">
        <v>1142</v>
      </c>
      <c r="B1032" s="157" t="s">
        <v>1875</v>
      </c>
      <c r="C1032" s="158">
        <v>3.01</v>
      </c>
      <c r="D1032" s="159">
        <v>0.162918179</v>
      </c>
      <c r="E1032" s="160">
        <v>0.24326270016663706</v>
      </c>
      <c r="F1032" s="161">
        <v>1.2</v>
      </c>
      <c r="G1032" s="139">
        <v>0.29189999999999999</v>
      </c>
      <c r="H1032" s="140">
        <v>1583.5574999999999</v>
      </c>
      <c r="I1032" s="162" t="s">
        <v>18</v>
      </c>
      <c r="J1032" s="162" t="s">
        <v>18</v>
      </c>
      <c r="K1032" s="163" t="s">
        <v>1143</v>
      </c>
      <c r="L1032" s="164" t="s">
        <v>1143</v>
      </c>
      <c r="M1032" s="144"/>
      <c r="O1032" s="145"/>
      <c r="P1032" s="132"/>
    </row>
    <row r="1033" spans="1:16">
      <c r="A1033" s="133" t="s">
        <v>1144</v>
      </c>
      <c r="B1033" s="134" t="s">
        <v>1875</v>
      </c>
      <c r="C1033" s="135">
        <v>3.88</v>
      </c>
      <c r="D1033" s="136">
        <v>0.22025987699999999</v>
      </c>
      <c r="E1033" s="137">
        <v>0.32888295674721091</v>
      </c>
      <c r="F1033" s="138">
        <v>1.2</v>
      </c>
      <c r="G1033" s="139">
        <v>0.3947</v>
      </c>
      <c r="H1033" s="140">
        <v>2141.2474999999999</v>
      </c>
      <c r="I1033" s="141" t="s">
        <v>18</v>
      </c>
      <c r="J1033" s="141" t="s">
        <v>18</v>
      </c>
      <c r="K1033" s="142" t="s">
        <v>1143</v>
      </c>
      <c r="L1033" s="143" t="s">
        <v>1143</v>
      </c>
      <c r="M1033" s="144"/>
      <c r="O1033" s="145"/>
      <c r="P1033" s="132"/>
    </row>
    <row r="1034" spans="1:16">
      <c r="A1034" s="133" t="s">
        <v>1145</v>
      </c>
      <c r="B1034" s="134" t="s">
        <v>1875</v>
      </c>
      <c r="C1034" s="135">
        <v>7.45</v>
      </c>
      <c r="D1034" s="136">
        <v>0.59169311099999999</v>
      </c>
      <c r="E1034" s="137">
        <v>0.88349173023753047</v>
      </c>
      <c r="F1034" s="138">
        <v>1.2</v>
      </c>
      <c r="G1034" s="139">
        <v>1.0602</v>
      </c>
      <c r="H1034" s="140">
        <v>5751.585</v>
      </c>
      <c r="I1034" s="141" t="s">
        <v>18</v>
      </c>
      <c r="J1034" s="141" t="s">
        <v>18</v>
      </c>
      <c r="K1034" s="142" t="s">
        <v>1062</v>
      </c>
      <c r="L1034" s="143" t="s">
        <v>1062</v>
      </c>
      <c r="M1034" s="144"/>
      <c r="O1034" s="145"/>
      <c r="P1034" s="132"/>
    </row>
    <row r="1035" spans="1:16">
      <c r="A1035" s="146" t="s">
        <v>1146</v>
      </c>
      <c r="B1035" s="147" t="s">
        <v>1875</v>
      </c>
      <c r="C1035" s="148">
        <v>18.75</v>
      </c>
      <c r="D1035" s="149">
        <v>2.8635520470000002</v>
      </c>
      <c r="E1035" s="150">
        <v>4.2757377187534171</v>
      </c>
      <c r="F1035" s="151">
        <v>1.2</v>
      </c>
      <c r="G1035" s="150">
        <v>5.1308999999999996</v>
      </c>
      <c r="H1035" s="152">
        <v>27835.132499999996</v>
      </c>
      <c r="I1035" s="153" t="s">
        <v>18</v>
      </c>
      <c r="J1035" s="153" t="s">
        <v>18</v>
      </c>
      <c r="K1035" s="154" t="s">
        <v>1062</v>
      </c>
      <c r="L1035" s="155" t="s">
        <v>1062</v>
      </c>
      <c r="M1035" s="144"/>
      <c r="O1035" s="145"/>
      <c r="P1035" s="132"/>
    </row>
    <row r="1036" spans="1:16">
      <c r="A1036" s="156" t="s">
        <v>1147</v>
      </c>
      <c r="B1036" s="157" t="s">
        <v>1876</v>
      </c>
      <c r="C1036" s="158">
        <v>7.59</v>
      </c>
      <c r="D1036" s="159">
        <v>2.4024590780000001</v>
      </c>
      <c r="E1036" s="160">
        <v>3.5872527298143284</v>
      </c>
      <c r="F1036" s="161">
        <v>1.2</v>
      </c>
      <c r="G1036" s="139">
        <v>4.3047000000000004</v>
      </c>
      <c r="H1036" s="140">
        <v>23352.997500000001</v>
      </c>
      <c r="I1036" s="162" t="s">
        <v>18</v>
      </c>
      <c r="J1036" s="162" t="s">
        <v>18</v>
      </c>
      <c r="K1036" s="163" t="s">
        <v>1062</v>
      </c>
      <c r="L1036" s="164" t="s">
        <v>1062</v>
      </c>
      <c r="M1036" s="144"/>
      <c r="O1036" s="145"/>
      <c r="P1036" s="132"/>
    </row>
    <row r="1037" spans="1:16">
      <c r="A1037" s="133" t="s">
        <v>1148</v>
      </c>
      <c r="B1037" s="134" t="s">
        <v>1876</v>
      </c>
      <c r="C1037" s="135">
        <v>13.78</v>
      </c>
      <c r="D1037" s="136">
        <v>4.3188658310000001</v>
      </c>
      <c r="E1037" s="137">
        <v>6.4487521905488947</v>
      </c>
      <c r="F1037" s="138">
        <v>1.2</v>
      </c>
      <c r="G1037" s="139">
        <v>7.7385000000000002</v>
      </c>
      <c r="H1037" s="140">
        <v>41981.362500000003</v>
      </c>
      <c r="I1037" s="141" t="s">
        <v>18</v>
      </c>
      <c r="J1037" s="141" t="s">
        <v>18</v>
      </c>
      <c r="K1037" s="142" t="s">
        <v>1062</v>
      </c>
      <c r="L1037" s="143" t="s">
        <v>1062</v>
      </c>
      <c r="M1037" s="144"/>
      <c r="O1037" s="145"/>
      <c r="P1037" s="132"/>
    </row>
    <row r="1038" spans="1:16">
      <c r="A1038" s="133" t="s">
        <v>1149</v>
      </c>
      <c r="B1038" s="134" t="s">
        <v>1876</v>
      </c>
      <c r="C1038" s="135">
        <v>21.51</v>
      </c>
      <c r="D1038" s="136">
        <v>7.2915258290000002</v>
      </c>
      <c r="E1038" s="137">
        <v>10.887405398125134</v>
      </c>
      <c r="F1038" s="138">
        <v>1.2</v>
      </c>
      <c r="G1038" s="139">
        <v>13.0649</v>
      </c>
      <c r="H1038" s="140">
        <v>70877.082500000004</v>
      </c>
      <c r="I1038" s="141" t="s">
        <v>18</v>
      </c>
      <c r="J1038" s="141" t="s">
        <v>18</v>
      </c>
      <c r="K1038" s="142" t="s">
        <v>1062</v>
      </c>
      <c r="L1038" s="143" t="s">
        <v>1062</v>
      </c>
      <c r="M1038" s="144"/>
      <c r="O1038" s="145"/>
      <c r="P1038" s="132"/>
    </row>
    <row r="1039" spans="1:16">
      <c r="A1039" s="146" t="s">
        <v>1150</v>
      </c>
      <c r="B1039" s="147" t="s">
        <v>1876</v>
      </c>
      <c r="C1039" s="148">
        <v>38.83</v>
      </c>
      <c r="D1039" s="149">
        <v>12.67222802</v>
      </c>
      <c r="E1039" s="150">
        <v>18.921647812381437</v>
      </c>
      <c r="F1039" s="151">
        <v>1.2</v>
      </c>
      <c r="G1039" s="150">
        <v>22.706</v>
      </c>
      <c r="H1039" s="152">
        <v>123180.05</v>
      </c>
      <c r="I1039" s="153" t="s">
        <v>18</v>
      </c>
      <c r="J1039" s="153" t="s">
        <v>18</v>
      </c>
      <c r="K1039" s="154" t="s">
        <v>1062</v>
      </c>
      <c r="L1039" s="155" t="s">
        <v>1062</v>
      </c>
      <c r="M1039" s="144"/>
      <c r="O1039" s="145"/>
      <c r="P1039" s="132"/>
    </row>
    <row r="1040" spans="1:16">
      <c r="A1040" s="156" t="s">
        <v>1151</v>
      </c>
      <c r="B1040" s="157" t="s">
        <v>1877</v>
      </c>
      <c r="C1040" s="158">
        <v>8.1300000000000008</v>
      </c>
      <c r="D1040" s="159">
        <v>1.3909303340000001</v>
      </c>
      <c r="E1040" s="160">
        <v>2.0768797617884154</v>
      </c>
      <c r="F1040" s="161">
        <v>1.2</v>
      </c>
      <c r="G1040" s="139">
        <v>2.4923000000000002</v>
      </c>
      <c r="H1040" s="140">
        <v>13520.727500000001</v>
      </c>
      <c r="I1040" s="162" t="s">
        <v>18</v>
      </c>
      <c r="J1040" s="162" t="s">
        <v>18</v>
      </c>
      <c r="K1040" s="163" t="s">
        <v>1062</v>
      </c>
      <c r="L1040" s="164" t="s">
        <v>1062</v>
      </c>
      <c r="M1040" s="144"/>
      <c r="O1040" s="145"/>
      <c r="P1040" s="132"/>
    </row>
    <row r="1041" spans="1:16">
      <c r="A1041" s="133" t="s">
        <v>1152</v>
      </c>
      <c r="B1041" s="134" t="s">
        <v>1877</v>
      </c>
      <c r="C1041" s="135">
        <v>14.76</v>
      </c>
      <c r="D1041" s="136">
        <v>3.0486925560000002</v>
      </c>
      <c r="E1041" s="137">
        <v>4.552181884812784</v>
      </c>
      <c r="F1041" s="138">
        <v>1.2</v>
      </c>
      <c r="G1041" s="139">
        <v>5.4626000000000001</v>
      </c>
      <c r="H1041" s="140">
        <v>29634.605</v>
      </c>
      <c r="I1041" s="141" t="s">
        <v>18</v>
      </c>
      <c r="J1041" s="141" t="s">
        <v>18</v>
      </c>
      <c r="K1041" s="142" t="s">
        <v>1062</v>
      </c>
      <c r="L1041" s="143" t="s">
        <v>1062</v>
      </c>
      <c r="M1041" s="144"/>
      <c r="O1041" s="145"/>
      <c r="P1041" s="132"/>
    </row>
    <row r="1042" spans="1:16">
      <c r="A1042" s="133" t="s">
        <v>1153</v>
      </c>
      <c r="B1042" s="134" t="s">
        <v>1877</v>
      </c>
      <c r="C1042" s="135">
        <v>28.2</v>
      </c>
      <c r="D1042" s="136">
        <v>5.1452441840000001</v>
      </c>
      <c r="E1042" s="137">
        <v>7.6826662371209373</v>
      </c>
      <c r="F1042" s="138">
        <v>1.2</v>
      </c>
      <c r="G1042" s="139">
        <v>9.2192000000000007</v>
      </c>
      <c r="H1042" s="140">
        <v>50014.16</v>
      </c>
      <c r="I1042" s="141" t="s">
        <v>18</v>
      </c>
      <c r="J1042" s="141" t="s">
        <v>18</v>
      </c>
      <c r="K1042" s="142" t="s">
        <v>1062</v>
      </c>
      <c r="L1042" s="143" t="s">
        <v>1062</v>
      </c>
      <c r="M1042" s="144"/>
      <c r="O1042" s="145"/>
      <c r="P1042" s="132"/>
    </row>
    <row r="1043" spans="1:16">
      <c r="A1043" s="146" t="s">
        <v>1154</v>
      </c>
      <c r="B1043" s="147" t="s">
        <v>1877</v>
      </c>
      <c r="C1043" s="148">
        <v>53.99</v>
      </c>
      <c r="D1043" s="149">
        <v>11.01020785</v>
      </c>
      <c r="E1043" s="150">
        <v>16.439987897157284</v>
      </c>
      <c r="F1043" s="151">
        <v>1.2</v>
      </c>
      <c r="G1043" s="150">
        <v>19.728000000000002</v>
      </c>
      <c r="H1043" s="152">
        <v>107024.40000000001</v>
      </c>
      <c r="I1043" s="153" t="s">
        <v>18</v>
      </c>
      <c r="J1043" s="153" t="s">
        <v>18</v>
      </c>
      <c r="K1043" s="154" t="s">
        <v>1062</v>
      </c>
      <c r="L1043" s="155" t="s">
        <v>1062</v>
      </c>
      <c r="M1043" s="144"/>
      <c r="O1043" s="145"/>
      <c r="P1043" s="132"/>
    </row>
    <row r="1044" spans="1:16">
      <c r="A1044" s="156" t="s">
        <v>1155</v>
      </c>
      <c r="B1044" s="157" t="s">
        <v>1878</v>
      </c>
      <c r="C1044" s="158">
        <v>3.77</v>
      </c>
      <c r="D1044" s="159">
        <v>0.30031085099999999</v>
      </c>
      <c r="E1044" s="160">
        <v>0.44841176688821582</v>
      </c>
      <c r="F1044" s="161">
        <v>1.2</v>
      </c>
      <c r="G1044" s="139">
        <v>0.53810000000000002</v>
      </c>
      <c r="H1044" s="140">
        <v>2919.1925000000001</v>
      </c>
      <c r="I1044" s="162" t="s">
        <v>18</v>
      </c>
      <c r="J1044" s="162" t="s">
        <v>18</v>
      </c>
      <c r="K1044" s="163" t="s">
        <v>1062</v>
      </c>
      <c r="L1044" s="164" t="s">
        <v>1062</v>
      </c>
      <c r="M1044" s="144"/>
      <c r="O1044" s="145"/>
      <c r="P1044" s="132"/>
    </row>
    <row r="1045" spans="1:16">
      <c r="A1045" s="133" t="s">
        <v>1156</v>
      </c>
      <c r="B1045" s="134" t="s">
        <v>1878</v>
      </c>
      <c r="C1045" s="135">
        <v>8.67</v>
      </c>
      <c r="D1045" s="136">
        <v>0.95948636799999998</v>
      </c>
      <c r="E1045" s="137">
        <v>1.4326654403174959</v>
      </c>
      <c r="F1045" s="138">
        <v>1.2</v>
      </c>
      <c r="G1045" s="139">
        <v>1.7192000000000001</v>
      </c>
      <c r="H1045" s="140">
        <v>9326.66</v>
      </c>
      <c r="I1045" s="141" t="s">
        <v>18</v>
      </c>
      <c r="J1045" s="141" t="s">
        <v>18</v>
      </c>
      <c r="K1045" s="142" t="s">
        <v>1062</v>
      </c>
      <c r="L1045" s="143" t="s">
        <v>1062</v>
      </c>
      <c r="M1045" s="144"/>
      <c r="O1045" s="145"/>
      <c r="P1045" s="132"/>
    </row>
    <row r="1046" spans="1:16">
      <c r="A1046" s="133" t="s">
        <v>1157</v>
      </c>
      <c r="B1046" s="134" t="s">
        <v>1878</v>
      </c>
      <c r="C1046" s="135">
        <v>16.95</v>
      </c>
      <c r="D1046" s="136">
        <v>2.4090026619999998</v>
      </c>
      <c r="E1046" s="137">
        <v>3.5970233393459212</v>
      </c>
      <c r="F1046" s="138">
        <v>1.2</v>
      </c>
      <c r="G1046" s="139">
        <v>4.3163999999999998</v>
      </c>
      <c r="H1046" s="140">
        <v>23416.469999999998</v>
      </c>
      <c r="I1046" s="141" t="s">
        <v>18</v>
      </c>
      <c r="J1046" s="141" t="s">
        <v>18</v>
      </c>
      <c r="K1046" s="142" t="s">
        <v>1062</v>
      </c>
      <c r="L1046" s="143" t="s">
        <v>1062</v>
      </c>
      <c r="M1046" s="144"/>
      <c r="O1046" s="145"/>
      <c r="P1046" s="132"/>
    </row>
    <row r="1047" spans="1:16">
      <c r="A1047" s="146" t="s">
        <v>1158</v>
      </c>
      <c r="B1047" s="147" t="s">
        <v>1878</v>
      </c>
      <c r="C1047" s="148">
        <v>27.39</v>
      </c>
      <c r="D1047" s="149">
        <v>5.2604302949999999</v>
      </c>
      <c r="E1047" s="150">
        <v>7.8546573835696947</v>
      </c>
      <c r="F1047" s="151">
        <v>1.2</v>
      </c>
      <c r="G1047" s="150">
        <v>9.4255999999999993</v>
      </c>
      <c r="H1047" s="152">
        <v>51133.88</v>
      </c>
      <c r="I1047" s="153" t="s">
        <v>18</v>
      </c>
      <c r="J1047" s="153" t="s">
        <v>18</v>
      </c>
      <c r="K1047" s="154" t="s">
        <v>1062</v>
      </c>
      <c r="L1047" s="155" t="s">
        <v>1062</v>
      </c>
      <c r="M1047" s="144"/>
      <c r="O1047" s="145"/>
      <c r="P1047" s="132"/>
    </row>
    <row r="1048" spans="1:16">
      <c r="A1048" s="156" t="s">
        <v>1159</v>
      </c>
      <c r="B1048" s="157" t="s">
        <v>1879</v>
      </c>
      <c r="C1048" s="158">
        <v>5.34</v>
      </c>
      <c r="D1048" s="159">
        <v>0.66373840799999995</v>
      </c>
      <c r="E1048" s="160">
        <v>0.99106679392963881</v>
      </c>
      <c r="F1048" s="161">
        <v>1.2</v>
      </c>
      <c r="G1048" s="139">
        <v>1.1893</v>
      </c>
      <c r="H1048" s="140">
        <v>6451.9525000000003</v>
      </c>
      <c r="I1048" s="162" t="s">
        <v>18</v>
      </c>
      <c r="J1048" s="162" t="s">
        <v>18</v>
      </c>
      <c r="K1048" s="163" t="s">
        <v>1062</v>
      </c>
      <c r="L1048" s="164" t="s">
        <v>1062</v>
      </c>
      <c r="M1048" s="144"/>
      <c r="O1048" s="145"/>
      <c r="P1048" s="132"/>
    </row>
    <row r="1049" spans="1:16">
      <c r="A1049" s="133" t="s">
        <v>1160</v>
      </c>
      <c r="B1049" s="134" t="s">
        <v>1879</v>
      </c>
      <c r="C1049" s="135">
        <v>8.85</v>
      </c>
      <c r="D1049" s="136">
        <v>1.2483501859999999</v>
      </c>
      <c r="E1049" s="137">
        <v>1.8639849700252518</v>
      </c>
      <c r="F1049" s="138">
        <v>1.2</v>
      </c>
      <c r="G1049" s="139">
        <v>2.2368000000000001</v>
      </c>
      <c r="H1049" s="140">
        <v>12134.640000000001</v>
      </c>
      <c r="I1049" s="141" t="s">
        <v>18</v>
      </c>
      <c r="J1049" s="141" t="s">
        <v>18</v>
      </c>
      <c r="K1049" s="142" t="s">
        <v>1062</v>
      </c>
      <c r="L1049" s="143" t="s">
        <v>1062</v>
      </c>
      <c r="M1049" s="144"/>
      <c r="O1049" s="145"/>
      <c r="P1049" s="132"/>
    </row>
    <row r="1050" spans="1:16">
      <c r="A1050" s="133" t="s">
        <v>1161</v>
      </c>
      <c r="B1050" s="134" t="s">
        <v>1879</v>
      </c>
      <c r="C1050" s="135">
        <v>10.78</v>
      </c>
      <c r="D1050" s="136">
        <v>1.6844562789999999</v>
      </c>
      <c r="E1050" s="137">
        <v>2.5151605870956009</v>
      </c>
      <c r="F1050" s="138">
        <v>1.2</v>
      </c>
      <c r="G1050" s="139">
        <v>3.0182000000000002</v>
      </c>
      <c r="H1050" s="140">
        <v>16373.735000000001</v>
      </c>
      <c r="I1050" s="141" t="s">
        <v>18</v>
      </c>
      <c r="J1050" s="141" t="s">
        <v>18</v>
      </c>
      <c r="K1050" s="142" t="s">
        <v>1062</v>
      </c>
      <c r="L1050" s="143" t="s">
        <v>1062</v>
      </c>
      <c r="M1050" s="144"/>
      <c r="O1050" s="145"/>
      <c r="P1050" s="132"/>
    </row>
    <row r="1051" spans="1:16">
      <c r="A1051" s="146" t="s">
        <v>1162</v>
      </c>
      <c r="B1051" s="147" t="s">
        <v>1879</v>
      </c>
      <c r="C1051" s="148">
        <v>18.05</v>
      </c>
      <c r="D1051" s="149">
        <v>4.2590359360000001</v>
      </c>
      <c r="E1051" s="150">
        <v>6.3594166609123501</v>
      </c>
      <c r="F1051" s="151">
        <v>1.2</v>
      </c>
      <c r="G1051" s="150">
        <v>7.6313000000000004</v>
      </c>
      <c r="H1051" s="152">
        <v>41399.802500000005</v>
      </c>
      <c r="I1051" s="153" t="s">
        <v>18</v>
      </c>
      <c r="J1051" s="153" t="s">
        <v>18</v>
      </c>
      <c r="K1051" s="154" t="s">
        <v>1062</v>
      </c>
      <c r="L1051" s="155" t="s">
        <v>1062</v>
      </c>
      <c r="M1051" s="144"/>
      <c r="O1051" s="145"/>
      <c r="P1051" s="132"/>
    </row>
    <row r="1052" spans="1:16">
      <c r="A1052" s="156" t="s">
        <v>1163</v>
      </c>
      <c r="B1052" s="157" t="s">
        <v>1880</v>
      </c>
      <c r="C1052" s="158">
        <v>5.42</v>
      </c>
      <c r="D1052" s="159">
        <v>0.62567940499999997</v>
      </c>
      <c r="E1052" s="160">
        <v>0.93423866159807056</v>
      </c>
      <c r="F1052" s="161">
        <v>1.2</v>
      </c>
      <c r="G1052" s="139">
        <v>1.1211</v>
      </c>
      <c r="H1052" s="140">
        <v>6081.9674999999997</v>
      </c>
      <c r="I1052" s="162" t="s">
        <v>18</v>
      </c>
      <c r="J1052" s="162" t="s">
        <v>18</v>
      </c>
      <c r="K1052" s="163" t="s">
        <v>1062</v>
      </c>
      <c r="L1052" s="164" t="s">
        <v>1062</v>
      </c>
      <c r="M1052" s="144"/>
      <c r="O1052" s="145"/>
      <c r="P1052" s="132"/>
    </row>
    <row r="1053" spans="1:16">
      <c r="A1053" s="133" t="s">
        <v>1164</v>
      </c>
      <c r="B1053" s="134" t="s">
        <v>1880</v>
      </c>
      <c r="C1053" s="135">
        <v>7.97</v>
      </c>
      <c r="D1053" s="136">
        <v>0.94659194499999999</v>
      </c>
      <c r="E1053" s="137">
        <v>1.413412020132442</v>
      </c>
      <c r="F1053" s="138">
        <v>1.2</v>
      </c>
      <c r="G1053" s="139">
        <v>1.6960999999999999</v>
      </c>
      <c r="H1053" s="140">
        <v>9201.3424999999988</v>
      </c>
      <c r="I1053" s="141" t="s">
        <v>18</v>
      </c>
      <c r="J1053" s="141" t="s">
        <v>18</v>
      </c>
      <c r="K1053" s="142" t="s">
        <v>1062</v>
      </c>
      <c r="L1053" s="143" t="s">
        <v>1062</v>
      </c>
      <c r="M1053" s="144"/>
      <c r="O1053" s="145"/>
      <c r="P1053" s="132"/>
    </row>
    <row r="1054" spans="1:16">
      <c r="A1054" s="133" t="s">
        <v>1165</v>
      </c>
      <c r="B1054" s="134" t="s">
        <v>1880</v>
      </c>
      <c r="C1054" s="135">
        <v>13.79</v>
      </c>
      <c r="D1054" s="136">
        <v>1.9156611830000001</v>
      </c>
      <c r="E1054" s="137">
        <v>2.8603862063851961</v>
      </c>
      <c r="F1054" s="138">
        <v>1.2</v>
      </c>
      <c r="G1054" s="139">
        <v>3.4325000000000001</v>
      </c>
      <c r="H1054" s="140">
        <v>18621.3125</v>
      </c>
      <c r="I1054" s="141" t="s">
        <v>18</v>
      </c>
      <c r="J1054" s="141" t="s">
        <v>18</v>
      </c>
      <c r="K1054" s="142" t="s">
        <v>1062</v>
      </c>
      <c r="L1054" s="143" t="s">
        <v>1062</v>
      </c>
      <c r="M1054" s="144"/>
      <c r="O1054" s="145"/>
      <c r="P1054" s="132"/>
    </row>
    <row r="1055" spans="1:16">
      <c r="A1055" s="146" t="s">
        <v>1166</v>
      </c>
      <c r="B1055" s="147" t="s">
        <v>1880</v>
      </c>
      <c r="C1055" s="148">
        <v>20.100000000000001</v>
      </c>
      <c r="D1055" s="149">
        <v>2.8662163889999999</v>
      </c>
      <c r="E1055" s="150">
        <v>4.2797160042527125</v>
      </c>
      <c r="F1055" s="151">
        <v>1.2</v>
      </c>
      <c r="G1055" s="150">
        <v>5.1356999999999999</v>
      </c>
      <c r="H1055" s="152">
        <v>27861.172500000001</v>
      </c>
      <c r="I1055" s="153" t="s">
        <v>18</v>
      </c>
      <c r="J1055" s="153" t="s">
        <v>18</v>
      </c>
      <c r="K1055" s="154" t="s">
        <v>1062</v>
      </c>
      <c r="L1055" s="155" t="s">
        <v>1062</v>
      </c>
      <c r="M1055" s="144"/>
      <c r="O1055" s="145"/>
      <c r="P1055" s="132"/>
    </row>
    <row r="1056" spans="1:16">
      <c r="A1056" s="156" t="s">
        <v>1167</v>
      </c>
      <c r="B1056" s="157" t="s">
        <v>1881</v>
      </c>
      <c r="C1056" s="158">
        <v>6.63</v>
      </c>
      <c r="D1056" s="159">
        <v>0.50724194899999997</v>
      </c>
      <c r="E1056" s="160">
        <v>0.75739274099993226</v>
      </c>
      <c r="F1056" s="161">
        <v>1.2</v>
      </c>
      <c r="G1056" s="139">
        <v>0.90890000000000004</v>
      </c>
      <c r="H1056" s="140">
        <v>4930.7825000000003</v>
      </c>
      <c r="I1056" s="162" t="s">
        <v>18</v>
      </c>
      <c r="J1056" s="162" t="s">
        <v>18</v>
      </c>
      <c r="K1056" s="163" t="s">
        <v>1062</v>
      </c>
      <c r="L1056" s="164" t="s">
        <v>1062</v>
      </c>
      <c r="M1056" s="144"/>
      <c r="O1056" s="145"/>
      <c r="P1056" s="132"/>
    </row>
    <row r="1057" spans="1:16">
      <c r="A1057" s="133" t="s">
        <v>1168</v>
      </c>
      <c r="B1057" s="134" t="s">
        <v>1881</v>
      </c>
      <c r="C1057" s="135">
        <v>9.91</v>
      </c>
      <c r="D1057" s="136">
        <v>1.003649472</v>
      </c>
      <c r="E1057" s="137">
        <v>1.498607964305442</v>
      </c>
      <c r="F1057" s="138">
        <v>1.2</v>
      </c>
      <c r="G1057" s="139">
        <v>1.7983</v>
      </c>
      <c r="H1057" s="140">
        <v>9755.7775000000001</v>
      </c>
      <c r="I1057" s="141" t="s">
        <v>18</v>
      </c>
      <c r="J1057" s="141" t="s">
        <v>18</v>
      </c>
      <c r="K1057" s="142" t="s">
        <v>1062</v>
      </c>
      <c r="L1057" s="143" t="s">
        <v>1062</v>
      </c>
      <c r="M1057" s="144"/>
      <c r="O1057" s="145"/>
      <c r="P1057" s="132"/>
    </row>
    <row r="1058" spans="1:16">
      <c r="A1058" s="133" t="s">
        <v>1169</v>
      </c>
      <c r="B1058" s="134" t="s">
        <v>1881</v>
      </c>
      <c r="C1058" s="135">
        <v>12.13</v>
      </c>
      <c r="D1058" s="136">
        <v>1.5942969069999999</v>
      </c>
      <c r="E1058" s="137">
        <v>2.3805383343017716</v>
      </c>
      <c r="F1058" s="138">
        <v>1.2</v>
      </c>
      <c r="G1058" s="139">
        <v>2.8565999999999998</v>
      </c>
      <c r="H1058" s="140">
        <v>15497.054999999998</v>
      </c>
      <c r="I1058" s="141" t="s">
        <v>18</v>
      </c>
      <c r="J1058" s="141" t="s">
        <v>18</v>
      </c>
      <c r="K1058" s="142" t="s">
        <v>1062</v>
      </c>
      <c r="L1058" s="143" t="s">
        <v>1062</v>
      </c>
      <c r="M1058" s="144"/>
      <c r="O1058" s="145"/>
      <c r="P1058" s="132"/>
    </row>
    <row r="1059" spans="1:16">
      <c r="A1059" s="146" t="s">
        <v>1170</v>
      </c>
      <c r="B1059" s="147" t="s">
        <v>1881</v>
      </c>
      <c r="C1059" s="148">
        <v>15.06</v>
      </c>
      <c r="D1059" s="149">
        <v>2.6446608359999999</v>
      </c>
      <c r="E1059" s="150">
        <v>3.9488983975834628</v>
      </c>
      <c r="F1059" s="151">
        <v>1.2</v>
      </c>
      <c r="G1059" s="150">
        <v>4.7386999999999997</v>
      </c>
      <c r="H1059" s="152">
        <v>25707.447499999998</v>
      </c>
      <c r="I1059" s="153" t="s">
        <v>18</v>
      </c>
      <c r="J1059" s="153" t="s">
        <v>18</v>
      </c>
      <c r="K1059" s="154" t="s">
        <v>1062</v>
      </c>
      <c r="L1059" s="155" t="s">
        <v>1062</v>
      </c>
      <c r="M1059" s="144"/>
      <c r="O1059" s="145"/>
      <c r="P1059" s="132"/>
    </row>
    <row r="1060" spans="1:16">
      <c r="A1060" s="156" t="s">
        <v>1171</v>
      </c>
      <c r="B1060" s="157" t="s">
        <v>1882</v>
      </c>
      <c r="C1060" s="158">
        <v>2.1</v>
      </c>
      <c r="D1060" s="159">
        <v>0.116657012</v>
      </c>
      <c r="E1060" s="160">
        <v>0.1741874351080967</v>
      </c>
      <c r="F1060" s="161">
        <v>1.2</v>
      </c>
      <c r="G1060" s="139">
        <v>0.20899999999999999</v>
      </c>
      <c r="H1060" s="140">
        <v>1133.825</v>
      </c>
      <c r="I1060" s="162" t="s">
        <v>18</v>
      </c>
      <c r="J1060" s="162" t="s">
        <v>18</v>
      </c>
      <c r="K1060" s="163" t="s">
        <v>1143</v>
      </c>
      <c r="L1060" s="164" t="s">
        <v>1143</v>
      </c>
      <c r="M1060" s="144"/>
      <c r="O1060" s="145"/>
      <c r="P1060" s="132"/>
    </row>
    <row r="1061" spans="1:16">
      <c r="A1061" s="133" t="s">
        <v>1172</v>
      </c>
      <c r="B1061" s="134" t="s">
        <v>1882</v>
      </c>
      <c r="C1061" s="135">
        <v>2.4700000000000002</v>
      </c>
      <c r="D1061" s="136">
        <v>0.15989831900000001</v>
      </c>
      <c r="E1061" s="137">
        <v>0.23875356986433227</v>
      </c>
      <c r="F1061" s="138">
        <v>1.2</v>
      </c>
      <c r="G1061" s="139">
        <v>0.28649999999999998</v>
      </c>
      <c r="H1061" s="140">
        <v>1554.2624999999998</v>
      </c>
      <c r="I1061" s="141" t="s">
        <v>18</v>
      </c>
      <c r="J1061" s="141" t="s">
        <v>18</v>
      </c>
      <c r="K1061" s="142" t="s">
        <v>1143</v>
      </c>
      <c r="L1061" s="143" t="s">
        <v>1143</v>
      </c>
      <c r="M1061" s="144"/>
      <c r="O1061" s="145"/>
      <c r="P1061" s="132"/>
    </row>
    <row r="1062" spans="1:16">
      <c r="A1062" s="133" t="s">
        <v>1173</v>
      </c>
      <c r="B1062" s="134" t="s">
        <v>1882</v>
      </c>
      <c r="C1062" s="135">
        <v>3.7</v>
      </c>
      <c r="D1062" s="136">
        <v>0.30953095600000002</v>
      </c>
      <c r="E1062" s="137">
        <v>0.4621788470991966</v>
      </c>
      <c r="F1062" s="138">
        <v>1.2</v>
      </c>
      <c r="G1062" s="139">
        <v>0.55459999999999998</v>
      </c>
      <c r="H1062" s="140">
        <v>3008.7049999999999</v>
      </c>
      <c r="I1062" s="141" t="s">
        <v>18</v>
      </c>
      <c r="J1062" s="141" t="s">
        <v>18</v>
      </c>
      <c r="K1062" s="142" t="s">
        <v>1143</v>
      </c>
      <c r="L1062" s="143" t="s">
        <v>1143</v>
      </c>
      <c r="M1062" s="144"/>
      <c r="O1062" s="145"/>
      <c r="P1062" s="132"/>
    </row>
    <row r="1063" spans="1:16">
      <c r="A1063" s="146" t="s">
        <v>1174</v>
      </c>
      <c r="B1063" s="147" t="s">
        <v>1882</v>
      </c>
      <c r="C1063" s="148">
        <v>16.62</v>
      </c>
      <c r="D1063" s="149">
        <v>2.6270796459999999</v>
      </c>
      <c r="E1063" s="150">
        <v>3.922646890368036</v>
      </c>
      <c r="F1063" s="151">
        <v>1.2</v>
      </c>
      <c r="G1063" s="150">
        <v>4.7072000000000003</v>
      </c>
      <c r="H1063" s="152">
        <v>25536.560000000001</v>
      </c>
      <c r="I1063" s="153" t="s">
        <v>18</v>
      </c>
      <c r="J1063" s="153" t="s">
        <v>18</v>
      </c>
      <c r="K1063" s="154" t="s">
        <v>1062</v>
      </c>
      <c r="L1063" s="155" t="s">
        <v>1062</v>
      </c>
      <c r="M1063" s="144"/>
      <c r="O1063" s="145"/>
      <c r="P1063" s="132"/>
    </row>
    <row r="1064" spans="1:16">
      <c r="A1064" s="156" t="s">
        <v>1175</v>
      </c>
      <c r="B1064" s="157" t="s">
        <v>1883</v>
      </c>
      <c r="C1064" s="158">
        <v>3.12</v>
      </c>
      <c r="D1064" s="159">
        <v>1.074798098</v>
      </c>
      <c r="E1064" s="160">
        <v>1.6048441558719229</v>
      </c>
      <c r="F1064" s="161">
        <v>1</v>
      </c>
      <c r="G1064" s="139">
        <v>1.6048</v>
      </c>
      <c r="H1064" s="140">
        <v>8706.0400000000009</v>
      </c>
      <c r="I1064" s="162" t="s">
        <v>18</v>
      </c>
      <c r="J1064" s="162" t="s">
        <v>17</v>
      </c>
      <c r="K1064" s="163" t="s">
        <v>159</v>
      </c>
      <c r="L1064" s="164" t="s">
        <v>165</v>
      </c>
      <c r="M1064" s="144"/>
      <c r="O1064" s="145"/>
      <c r="P1064" s="132"/>
    </row>
    <row r="1065" spans="1:16">
      <c r="A1065" s="133" t="s">
        <v>1176</v>
      </c>
      <c r="B1065" s="134" t="s">
        <v>1883</v>
      </c>
      <c r="C1065" s="135">
        <v>5.31</v>
      </c>
      <c r="D1065" s="136">
        <v>1.478521835</v>
      </c>
      <c r="E1065" s="137">
        <v>2.2076677755981491</v>
      </c>
      <c r="F1065" s="138">
        <v>1</v>
      </c>
      <c r="G1065" s="139">
        <v>2.2077</v>
      </c>
      <c r="H1065" s="140">
        <v>11976.772499999999</v>
      </c>
      <c r="I1065" s="141" t="s">
        <v>18</v>
      </c>
      <c r="J1065" s="141" t="s">
        <v>17</v>
      </c>
      <c r="K1065" s="142" t="s">
        <v>159</v>
      </c>
      <c r="L1065" s="143" t="s">
        <v>165</v>
      </c>
      <c r="M1065" s="144"/>
      <c r="O1065" s="145"/>
      <c r="P1065" s="132"/>
    </row>
    <row r="1066" spans="1:16">
      <c r="A1066" s="133" t="s">
        <v>1177</v>
      </c>
      <c r="B1066" s="134" t="s">
        <v>1883</v>
      </c>
      <c r="C1066" s="135">
        <v>9.33</v>
      </c>
      <c r="D1066" s="136">
        <v>2.2667176790000001</v>
      </c>
      <c r="E1066" s="137">
        <v>3.3845692757773369</v>
      </c>
      <c r="F1066" s="138">
        <v>1</v>
      </c>
      <c r="G1066" s="139">
        <v>3.3845999999999998</v>
      </c>
      <c r="H1066" s="140">
        <v>18361.454999999998</v>
      </c>
      <c r="I1066" s="141" t="s">
        <v>18</v>
      </c>
      <c r="J1066" s="141" t="s">
        <v>17</v>
      </c>
      <c r="K1066" s="142" t="s">
        <v>159</v>
      </c>
      <c r="L1066" s="143" t="s">
        <v>165</v>
      </c>
      <c r="M1066" s="144"/>
      <c r="O1066" s="145"/>
      <c r="P1066" s="132"/>
    </row>
    <row r="1067" spans="1:16">
      <c r="A1067" s="146" t="s">
        <v>1178</v>
      </c>
      <c r="B1067" s="147" t="s">
        <v>1883</v>
      </c>
      <c r="C1067" s="148">
        <v>13.07</v>
      </c>
      <c r="D1067" s="149">
        <v>3.3369353589999999</v>
      </c>
      <c r="E1067" s="150">
        <v>4.9825741405559558</v>
      </c>
      <c r="F1067" s="151">
        <v>1</v>
      </c>
      <c r="G1067" s="150">
        <v>4.9825999999999997</v>
      </c>
      <c r="H1067" s="152">
        <v>27030.605</v>
      </c>
      <c r="I1067" s="153" t="s">
        <v>18</v>
      </c>
      <c r="J1067" s="153" t="s">
        <v>17</v>
      </c>
      <c r="K1067" s="154" t="s">
        <v>159</v>
      </c>
      <c r="L1067" s="155" t="s">
        <v>165</v>
      </c>
      <c r="M1067" s="144"/>
      <c r="O1067" s="145"/>
      <c r="P1067" s="132"/>
    </row>
    <row r="1068" spans="1:16">
      <c r="A1068" s="156" t="s">
        <v>1179</v>
      </c>
      <c r="B1068" s="157" t="s">
        <v>1884</v>
      </c>
      <c r="C1068" s="158">
        <v>3.63</v>
      </c>
      <c r="D1068" s="159">
        <v>0.85531353300000001</v>
      </c>
      <c r="E1068" s="160">
        <v>1.2771188630008321</v>
      </c>
      <c r="F1068" s="161">
        <v>1</v>
      </c>
      <c r="G1068" s="139">
        <v>1.2770999999999999</v>
      </c>
      <c r="H1068" s="140">
        <v>6928.267499999999</v>
      </c>
      <c r="I1068" s="162" t="s">
        <v>18</v>
      </c>
      <c r="J1068" s="162" t="s">
        <v>17</v>
      </c>
      <c r="K1068" s="163" t="s">
        <v>159</v>
      </c>
      <c r="L1068" s="164" t="s">
        <v>165</v>
      </c>
      <c r="M1068" s="144"/>
      <c r="O1068" s="145"/>
      <c r="P1068" s="132"/>
    </row>
    <row r="1069" spans="1:16">
      <c r="A1069" s="133" t="s">
        <v>1180</v>
      </c>
      <c r="B1069" s="134" t="s">
        <v>1884</v>
      </c>
      <c r="C1069" s="135">
        <v>4.8099999999999996</v>
      </c>
      <c r="D1069" s="136">
        <v>1.187871237</v>
      </c>
      <c r="E1069" s="137">
        <v>1.7736802997466801</v>
      </c>
      <c r="F1069" s="138">
        <v>1</v>
      </c>
      <c r="G1069" s="139">
        <v>1.7737000000000001</v>
      </c>
      <c r="H1069" s="140">
        <v>9622.3225000000002</v>
      </c>
      <c r="I1069" s="141" t="s">
        <v>18</v>
      </c>
      <c r="J1069" s="141" t="s">
        <v>17</v>
      </c>
      <c r="K1069" s="142" t="s">
        <v>159</v>
      </c>
      <c r="L1069" s="143" t="s">
        <v>165</v>
      </c>
      <c r="M1069" s="144"/>
      <c r="O1069" s="145"/>
      <c r="P1069" s="132"/>
    </row>
    <row r="1070" spans="1:16">
      <c r="A1070" s="133" t="s">
        <v>1181</v>
      </c>
      <c r="B1070" s="134" t="s">
        <v>1884</v>
      </c>
      <c r="C1070" s="135">
        <v>10.01</v>
      </c>
      <c r="D1070" s="136">
        <v>1.8187197669999999</v>
      </c>
      <c r="E1070" s="137">
        <v>2.7156372854306028</v>
      </c>
      <c r="F1070" s="138">
        <v>1</v>
      </c>
      <c r="G1070" s="139">
        <v>2.7155999999999998</v>
      </c>
      <c r="H1070" s="140">
        <v>14732.13</v>
      </c>
      <c r="I1070" s="141" t="s">
        <v>18</v>
      </c>
      <c r="J1070" s="141" t="s">
        <v>17</v>
      </c>
      <c r="K1070" s="142" t="s">
        <v>159</v>
      </c>
      <c r="L1070" s="143" t="s">
        <v>165</v>
      </c>
      <c r="M1070" s="144"/>
      <c r="O1070" s="145"/>
      <c r="P1070" s="132"/>
    </row>
    <row r="1071" spans="1:16">
      <c r="A1071" s="146" t="s">
        <v>1182</v>
      </c>
      <c r="B1071" s="147" t="s">
        <v>1884</v>
      </c>
      <c r="C1071" s="148">
        <v>21</v>
      </c>
      <c r="D1071" s="149">
        <v>4.2334735600000002</v>
      </c>
      <c r="E1071" s="150">
        <v>6.32124797619832</v>
      </c>
      <c r="F1071" s="151">
        <v>1</v>
      </c>
      <c r="G1071" s="150">
        <v>6.3212000000000002</v>
      </c>
      <c r="H1071" s="152">
        <v>34292.51</v>
      </c>
      <c r="I1071" s="153" t="s">
        <v>18</v>
      </c>
      <c r="J1071" s="153" t="s">
        <v>17</v>
      </c>
      <c r="K1071" s="154" t="s">
        <v>159</v>
      </c>
      <c r="L1071" s="155" t="s">
        <v>165</v>
      </c>
      <c r="M1071" s="144"/>
      <c r="O1071" s="145"/>
      <c r="P1071" s="132"/>
    </row>
    <row r="1072" spans="1:16">
      <c r="A1072" s="156" t="s">
        <v>1183</v>
      </c>
      <c r="B1072" s="157" t="s">
        <v>1885</v>
      </c>
      <c r="C1072" s="158">
        <v>3.14</v>
      </c>
      <c r="D1072" s="159">
        <v>0.50430846100000004</v>
      </c>
      <c r="E1072" s="160">
        <v>0.753012577802881</v>
      </c>
      <c r="F1072" s="161">
        <v>1</v>
      </c>
      <c r="G1072" s="139">
        <v>0.753</v>
      </c>
      <c r="H1072" s="140">
        <v>4085.0250000000001</v>
      </c>
      <c r="I1072" s="162" t="s">
        <v>18</v>
      </c>
      <c r="J1072" s="162" t="s">
        <v>17</v>
      </c>
      <c r="K1072" s="163" t="s">
        <v>159</v>
      </c>
      <c r="L1072" s="164" t="s">
        <v>165</v>
      </c>
      <c r="M1072" s="144"/>
      <c r="O1072" s="145"/>
      <c r="P1072" s="132"/>
    </row>
    <row r="1073" spans="1:16">
      <c r="A1073" s="133" t="s">
        <v>1184</v>
      </c>
      <c r="B1073" s="134" t="s">
        <v>1885</v>
      </c>
      <c r="C1073" s="135">
        <v>4.1399999999999997</v>
      </c>
      <c r="D1073" s="136">
        <v>0.63039594600000004</v>
      </c>
      <c r="E1073" s="137">
        <v>0.94128120593627274</v>
      </c>
      <c r="F1073" s="138">
        <v>1</v>
      </c>
      <c r="G1073" s="139">
        <v>0.94130000000000003</v>
      </c>
      <c r="H1073" s="140">
        <v>5106.5524999999998</v>
      </c>
      <c r="I1073" s="141" t="s">
        <v>18</v>
      </c>
      <c r="J1073" s="141" t="s">
        <v>17</v>
      </c>
      <c r="K1073" s="142" t="s">
        <v>159</v>
      </c>
      <c r="L1073" s="143" t="s">
        <v>165</v>
      </c>
      <c r="M1073" s="144"/>
      <c r="O1073" s="145"/>
      <c r="P1073" s="132"/>
    </row>
    <row r="1074" spans="1:16">
      <c r="A1074" s="133" t="s">
        <v>1185</v>
      </c>
      <c r="B1074" s="134" t="s">
        <v>1885</v>
      </c>
      <c r="C1074" s="135">
        <v>6.79</v>
      </c>
      <c r="D1074" s="136">
        <v>1.009154477</v>
      </c>
      <c r="E1074" s="137">
        <v>1.506827810543294</v>
      </c>
      <c r="F1074" s="138">
        <v>1</v>
      </c>
      <c r="G1074" s="139">
        <v>1.5067999999999999</v>
      </c>
      <c r="H1074" s="140">
        <v>8174.3899999999994</v>
      </c>
      <c r="I1074" s="141" t="s">
        <v>18</v>
      </c>
      <c r="J1074" s="141" t="s">
        <v>17</v>
      </c>
      <c r="K1074" s="142" t="s">
        <v>159</v>
      </c>
      <c r="L1074" s="143" t="s">
        <v>165</v>
      </c>
      <c r="M1074" s="144"/>
      <c r="O1074" s="145"/>
      <c r="P1074" s="132"/>
    </row>
    <row r="1075" spans="1:16">
      <c r="A1075" s="146" t="s">
        <v>1186</v>
      </c>
      <c r="B1075" s="147" t="s">
        <v>1885</v>
      </c>
      <c r="C1075" s="148">
        <v>14.3</v>
      </c>
      <c r="D1075" s="149">
        <v>2.2237007860000002</v>
      </c>
      <c r="E1075" s="150">
        <v>3.3203382267428441</v>
      </c>
      <c r="F1075" s="151">
        <v>1</v>
      </c>
      <c r="G1075" s="150">
        <v>3.3203</v>
      </c>
      <c r="H1075" s="152">
        <v>18012.627499999999</v>
      </c>
      <c r="I1075" s="153" t="s">
        <v>18</v>
      </c>
      <c r="J1075" s="153" t="s">
        <v>17</v>
      </c>
      <c r="K1075" s="154" t="s">
        <v>159</v>
      </c>
      <c r="L1075" s="155" t="s">
        <v>165</v>
      </c>
      <c r="M1075" s="144"/>
      <c r="O1075" s="145"/>
      <c r="P1075" s="132"/>
    </row>
    <row r="1076" spans="1:16">
      <c r="A1076" s="156" t="s">
        <v>1187</v>
      </c>
      <c r="B1076" s="157" t="s">
        <v>1886</v>
      </c>
      <c r="C1076" s="158">
        <v>2.6</v>
      </c>
      <c r="D1076" s="159">
        <v>0.535171956</v>
      </c>
      <c r="E1076" s="160">
        <v>0.79909667459529299</v>
      </c>
      <c r="F1076" s="161">
        <v>1</v>
      </c>
      <c r="G1076" s="139">
        <v>0.79910000000000003</v>
      </c>
      <c r="H1076" s="140">
        <v>4335.1175000000003</v>
      </c>
      <c r="I1076" s="162" t="s">
        <v>18</v>
      </c>
      <c r="J1076" s="162" t="s">
        <v>17</v>
      </c>
      <c r="K1076" s="163" t="s">
        <v>159</v>
      </c>
      <c r="L1076" s="164" t="s">
        <v>165</v>
      </c>
      <c r="M1076" s="144"/>
      <c r="O1076" s="145"/>
      <c r="P1076" s="132"/>
    </row>
    <row r="1077" spans="1:16">
      <c r="A1077" s="133" t="s">
        <v>1188</v>
      </c>
      <c r="B1077" s="134" t="s">
        <v>1886</v>
      </c>
      <c r="C1077" s="135">
        <v>3.85</v>
      </c>
      <c r="D1077" s="136">
        <v>0.73835010400000001</v>
      </c>
      <c r="E1077" s="137">
        <v>1.1024738986762017</v>
      </c>
      <c r="F1077" s="138">
        <v>1</v>
      </c>
      <c r="G1077" s="139">
        <v>1.1025</v>
      </c>
      <c r="H1077" s="140">
        <v>5981.0625</v>
      </c>
      <c r="I1077" s="141" t="s">
        <v>18</v>
      </c>
      <c r="J1077" s="141" t="s">
        <v>17</v>
      </c>
      <c r="K1077" s="142" t="s">
        <v>159</v>
      </c>
      <c r="L1077" s="143" t="s">
        <v>165</v>
      </c>
      <c r="M1077" s="144"/>
      <c r="O1077" s="145"/>
      <c r="P1077" s="132"/>
    </row>
    <row r="1078" spans="1:16">
      <c r="A1078" s="133" t="s">
        <v>1189</v>
      </c>
      <c r="B1078" s="134" t="s">
        <v>1886</v>
      </c>
      <c r="C1078" s="135">
        <v>5.82</v>
      </c>
      <c r="D1078" s="136">
        <v>1.1278157849999999</v>
      </c>
      <c r="E1078" s="137">
        <v>1.6840079777079722</v>
      </c>
      <c r="F1078" s="138">
        <v>1</v>
      </c>
      <c r="G1078" s="139">
        <v>1.6839999999999999</v>
      </c>
      <c r="H1078" s="140">
        <v>9135.6999999999989</v>
      </c>
      <c r="I1078" s="141" t="s">
        <v>18</v>
      </c>
      <c r="J1078" s="141" t="s">
        <v>17</v>
      </c>
      <c r="K1078" s="142" t="s">
        <v>159</v>
      </c>
      <c r="L1078" s="143" t="s">
        <v>165</v>
      </c>
      <c r="M1078" s="144"/>
      <c r="O1078" s="145"/>
      <c r="P1078" s="132"/>
    </row>
    <row r="1079" spans="1:16">
      <c r="A1079" s="146" t="s">
        <v>1190</v>
      </c>
      <c r="B1079" s="147" t="s">
        <v>1886</v>
      </c>
      <c r="C1079" s="148">
        <v>11.85</v>
      </c>
      <c r="D1079" s="149">
        <v>2.0158941189999999</v>
      </c>
      <c r="E1079" s="150">
        <v>3.0100498891408796</v>
      </c>
      <c r="F1079" s="151">
        <v>1</v>
      </c>
      <c r="G1079" s="150">
        <v>3.01</v>
      </c>
      <c r="H1079" s="152">
        <v>16329.249999999998</v>
      </c>
      <c r="I1079" s="153" t="s">
        <v>18</v>
      </c>
      <c r="J1079" s="153" t="s">
        <v>17</v>
      </c>
      <c r="K1079" s="154" t="s">
        <v>159</v>
      </c>
      <c r="L1079" s="155" t="s">
        <v>165</v>
      </c>
      <c r="M1079" s="144"/>
      <c r="O1079" s="145"/>
      <c r="P1079" s="132"/>
    </row>
    <row r="1080" spans="1:16">
      <c r="A1080" s="156" t="s">
        <v>1191</v>
      </c>
      <c r="B1080" s="157" t="s">
        <v>1887</v>
      </c>
      <c r="C1080" s="158">
        <v>3.66</v>
      </c>
      <c r="D1080" s="159">
        <v>0.43694534000000002</v>
      </c>
      <c r="E1080" s="160">
        <v>0.65242874604944667</v>
      </c>
      <c r="F1080" s="161">
        <v>1</v>
      </c>
      <c r="G1080" s="139">
        <v>0.65239999999999998</v>
      </c>
      <c r="H1080" s="140">
        <v>3539.27</v>
      </c>
      <c r="I1080" s="162" t="s">
        <v>18</v>
      </c>
      <c r="J1080" s="162" t="s">
        <v>17</v>
      </c>
      <c r="K1080" s="163" t="s">
        <v>159</v>
      </c>
      <c r="L1080" s="164" t="s">
        <v>165</v>
      </c>
      <c r="M1080" s="144"/>
      <c r="O1080" s="145"/>
      <c r="P1080" s="132"/>
    </row>
    <row r="1081" spans="1:16">
      <c r="A1081" s="133" t="s">
        <v>1192</v>
      </c>
      <c r="B1081" s="134" t="s">
        <v>1887</v>
      </c>
      <c r="C1081" s="135">
        <v>4.8099999999999996</v>
      </c>
      <c r="D1081" s="136">
        <v>0.58647973099999995</v>
      </c>
      <c r="E1081" s="137">
        <v>0.87570732641237636</v>
      </c>
      <c r="F1081" s="138">
        <v>1</v>
      </c>
      <c r="G1081" s="139">
        <v>0.87570000000000003</v>
      </c>
      <c r="H1081" s="140">
        <v>4750.6725000000006</v>
      </c>
      <c r="I1081" s="141" t="s">
        <v>18</v>
      </c>
      <c r="J1081" s="141" t="s">
        <v>17</v>
      </c>
      <c r="K1081" s="142" t="s">
        <v>159</v>
      </c>
      <c r="L1081" s="143" t="s">
        <v>165</v>
      </c>
      <c r="M1081" s="144"/>
      <c r="O1081" s="145"/>
      <c r="P1081" s="132"/>
    </row>
    <row r="1082" spans="1:16">
      <c r="A1082" s="133" t="s">
        <v>1193</v>
      </c>
      <c r="B1082" s="134" t="s">
        <v>1887</v>
      </c>
      <c r="C1082" s="135">
        <v>6.88</v>
      </c>
      <c r="D1082" s="136">
        <v>0.83712056800000001</v>
      </c>
      <c r="E1082" s="137">
        <v>1.2499538786074262</v>
      </c>
      <c r="F1082" s="138">
        <v>1</v>
      </c>
      <c r="G1082" s="139">
        <v>1.25</v>
      </c>
      <c r="H1082" s="140">
        <v>6781.25</v>
      </c>
      <c r="I1082" s="141" t="s">
        <v>18</v>
      </c>
      <c r="J1082" s="141" t="s">
        <v>17</v>
      </c>
      <c r="K1082" s="142" t="s">
        <v>159</v>
      </c>
      <c r="L1082" s="143" t="s">
        <v>165</v>
      </c>
      <c r="M1082" s="144"/>
      <c r="O1082" s="145"/>
      <c r="P1082" s="132"/>
    </row>
    <row r="1083" spans="1:16">
      <c r="A1083" s="146" t="s">
        <v>1194</v>
      </c>
      <c r="B1083" s="147" t="s">
        <v>1887</v>
      </c>
      <c r="C1083" s="148">
        <v>11.19</v>
      </c>
      <c r="D1083" s="149">
        <v>1.730071658</v>
      </c>
      <c r="E1083" s="150">
        <v>2.5832715881685044</v>
      </c>
      <c r="F1083" s="151">
        <v>1</v>
      </c>
      <c r="G1083" s="150">
        <v>2.5832999999999999</v>
      </c>
      <c r="H1083" s="152">
        <v>14014.4025</v>
      </c>
      <c r="I1083" s="153" t="s">
        <v>18</v>
      </c>
      <c r="J1083" s="153" t="s">
        <v>17</v>
      </c>
      <c r="K1083" s="154" t="s">
        <v>159</v>
      </c>
      <c r="L1083" s="155" t="s">
        <v>165</v>
      </c>
      <c r="M1083" s="144"/>
      <c r="O1083" s="145"/>
      <c r="P1083" s="132"/>
    </row>
    <row r="1084" spans="1:16">
      <c r="A1084" s="156" t="s">
        <v>1195</v>
      </c>
      <c r="B1084" s="157" t="s">
        <v>1888</v>
      </c>
      <c r="C1084" s="158">
        <v>2.52</v>
      </c>
      <c r="D1084" s="159">
        <v>0.421697447</v>
      </c>
      <c r="E1084" s="160">
        <v>0.62966122160374338</v>
      </c>
      <c r="F1084" s="161">
        <v>1</v>
      </c>
      <c r="G1084" s="139">
        <v>0.62970000000000004</v>
      </c>
      <c r="H1084" s="140">
        <v>3416.1225000000004</v>
      </c>
      <c r="I1084" s="162" t="s">
        <v>18</v>
      </c>
      <c r="J1084" s="162" t="s">
        <v>17</v>
      </c>
      <c r="K1084" s="163" t="s">
        <v>159</v>
      </c>
      <c r="L1084" s="164" t="s">
        <v>165</v>
      </c>
      <c r="M1084" s="144"/>
      <c r="O1084" s="145"/>
      <c r="P1084" s="132"/>
    </row>
    <row r="1085" spans="1:16">
      <c r="A1085" s="133" t="s">
        <v>1196</v>
      </c>
      <c r="B1085" s="134" t="s">
        <v>1888</v>
      </c>
      <c r="C1085" s="135">
        <v>3.3</v>
      </c>
      <c r="D1085" s="136">
        <v>0.54530654700000003</v>
      </c>
      <c r="E1085" s="137">
        <v>0.81422922755455795</v>
      </c>
      <c r="F1085" s="138">
        <v>1</v>
      </c>
      <c r="G1085" s="139">
        <v>0.81420000000000003</v>
      </c>
      <c r="H1085" s="140">
        <v>4417.0349999999999</v>
      </c>
      <c r="I1085" s="141" t="s">
        <v>18</v>
      </c>
      <c r="J1085" s="141" t="s">
        <v>17</v>
      </c>
      <c r="K1085" s="142" t="s">
        <v>159</v>
      </c>
      <c r="L1085" s="143" t="s">
        <v>165</v>
      </c>
      <c r="M1085" s="144"/>
      <c r="O1085" s="145"/>
      <c r="P1085" s="132"/>
    </row>
    <row r="1086" spans="1:16">
      <c r="A1086" s="133" t="s">
        <v>1197</v>
      </c>
      <c r="B1086" s="134" t="s">
        <v>1888</v>
      </c>
      <c r="C1086" s="135">
        <v>4.82</v>
      </c>
      <c r="D1086" s="136">
        <v>0.75472097199999999</v>
      </c>
      <c r="E1086" s="137">
        <v>1.1269182030392624</v>
      </c>
      <c r="F1086" s="138">
        <v>1</v>
      </c>
      <c r="G1086" s="139">
        <v>1.1269</v>
      </c>
      <c r="H1086" s="140">
        <v>6113.4324999999999</v>
      </c>
      <c r="I1086" s="141" t="s">
        <v>18</v>
      </c>
      <c r="J1086" s="141" t="s">
        <v>17</v>
      </c>
      <c r="K1086" s="142" t="s">
        <v>159</v>
      </c>
      <c r="L1086" s="143" t="s">
        <v>165</v>
      </c>
      <c r="M1086" s="144"/>
      <c r="O1086" s="145"/>
      <c r="P1086" s="132"/>
    </row>
    <row r="1087" spans="1:16">
      <c r="A1087" s="146" t="s">
        <v>1198</v>
      </c>
      <c r="B1087" s="147" t="s">
        <v>1888</v>
      </c>
      <c r="C1087" s="148">
        <v>8.18</v>
      </c>
      <c r="D1087" s="149">
        <v>1.239890202</v>
      </c>
      <c r="E1087" s="150">
        <v>1.851352871116225</v>
      </c>
      <c r="F1087" s="151">
        <v>1</v>
      </c>
      <c r="G1087" s="150">
        <v>1.8513999999999999</v>
      </c>
      <c r="H1087" s="152">
        <v>10043.844999999999</v>
      </c>
      <c r="I1087" s="153" t="s">
        <v>18</v>
      </c>
      <c r="J1087" s="153" t="s">
        <v>17</v>
      </c>
      <c r="K1087" s="154" t="s">
        <v>159</v>
      </c>
      <c r="L1087" s="155" t="s">
        <v>165</v>
      </c>
      <c r="M1087" s="144"/>
      <c r="O1087" s="145"/>
      <c r="P1087" s="132"/>
    </row>
    <row r="1088" spans="1:16">
      <c r="A1088" s="156" t="s">
        <v>1199</v>
      </c>
      <c r="B1088" s="157" t="s">
        <v>1889</v>
      </c>
      <c r="C1088" s="158">
        <v>4.0599999999999996</v>
      </c>
      <c r="D1088" s="159">
        <v>1.2568176209999999</v>
      </c>
      <c r="E1088" s="160">
        <v>1.8766281944599263</v>
      </c>
      <c r="F1088" s="161">
        <v>1</v>
      </c>
      <c r="G1088" s="139">
        <v>1.8766</v>
      </c>
      <c r="H1088" s="140">
        <v>10180.555</v>
      </c>
      <c r="I1088" s="162" t="s">
        <v>18</v>
      </c>
      <c r="J1088" s="162" t="s">
        <v>17</v>
      </c>
      <c r="K1088" s="163" t="s">
        <v>159</v>
      </c>
      <c r="L1088" s="164" t="s">
        <v>165</v>
      </c>
      <c r="M1088" s="144"/>
      <c r="O1088" s="145"/>
      <c r="P1088" s="132"/>
    </row>
    <row r="1089" spans="1:16">
      <c r="A1089" s="133" t="s">
        <v>1200</v>
      </c>
      <c r="B1089" s="134" t="s">
        <v>1889</v>
      </c>
      <c r="C1089" s="135">
        <v>6.46</v>
      </c>
      <c r="D1089" s="136">
        <v>1.725475783</v>
      </c>
      <c r="E1089" s="137">
        <v>2.5764092173208146</v>
      </c>
      <c r="F1089" s="138">
        <v>1</v>
      </c>
      <c r="G1089" s="139">
        <v>2.5764</v>
      </c>
      <c r="H1089" s="140">
        <v>13976.97</v>
      </c>
      <c r="I1089" s="141" t="s">
        <v>18</v>
      </c>
      <c r="J1089" s="141" t="s">
        <v>17</v>
      </c>
      <c r="K1089" s="142" t="s">
        <v>159</v>
      </c>
      <c r="L1089" s="143" t="s">
        <v>165</v>
      </c>
      <c r="M1089" s="144"/>
      <c r="O1089" s="145"/>
      <c r="P1089" s="132"/>
    </row>
    <row r="1090" spans="1:16">
      <c r="A1090" s="133" t="s">
        <v>1201</v>
      </c>
      <c r="B1090" s="134" t="s">
        <v>1889</v>
      </c>
      <c r="C1090" s="135">
        <v>11.96</v>
      </c>
      <c r="D1090" s="136">
        <v>2.6988690869999998</v>
      </c>
      <c r="E1090" s="137">
        <v>4.0298399204418223</v>
      </c>
      <c r="F1090" s="138">
        <v>1</v>
      </c>
      <c r="G1090" s="139">
        <v>4.0297999999999998</v>
      </c>
      <c r="H1090" s="140">
        <v>21861.665000000001</v>
      </c>
      <c r="I1090" s="141" t="s">
        <v>18</v>
      </c>
      <c r="J1090" s="141" t="s">
        <v>17</v>
      </c>
      <c r="K1090" s="142" t="s">
        <v>159</v>
      </c>
      <c r="L1090" s="143" t="s">
        <v>165</v>
      </c>
      <c r="M1090" s="144"/>
      <c r="O1090" s="145"/>
      <c r="P1090" s="132"/>
    </row>
    <row r="1091" spans="1:16">
      <c r="A1091" s="146" t="s">
        <v>1202</v>
      </c>
      <c r="B1091" s="147" t="s">
        <v>1889</v>
      </c>
      <c r="C1091" s="148">
        <v>23.65</v>
      </c>
      <c r="D1091" s="149">
        <v>5.0122395370000001</v>
      </c>
      <c r="E1091" s="150">
        <v>7.4840691882063997</v>
      </c>
      <c r="F1091" s="151">
        <v>1</v>
      </c>
      <c r="G1091" s="150">
        <v>7.4840999999999998</v>
      </c>
      <c r="H1091" s="152">
        <v>40601.2425</v>
      </c>
      <c r="I1091" s="153" t="s">
        <v>18</v>
      </c>
      <c r="J1091" s="153" t="s">
        <v>17</v>
      </c>
      <c r="K1091" s="154" t="s">
        <v>159</v>
      </c>
      <c r="L1091" s="155" t="s">
        <v>165</v>
      </c>
      <c r="M1091" s="144"/>
      <c r="O1091" s="145"/>
      <c r="P1091" s="132"/>
    </row>
    <row r="1092" spans="1:16">
      <c r="A1092" s="156" t="s">
        <v>1203</v>
      </c>
      <c r="B1092" s="157" t="s">
        <v>1890</v>
      </c>
      <c r="C1092" s="158">
        <v>2.88</v>
      </c>
      <c r="D1092" s="159">
        <v>0.94158827899999997</v>
      </c>
      <c r="E1092" s="160">
        <v>1.4059407525957972</v>
      </c>
      <c r="F1092" s="161">
        <v>1</v>
      </c>
      <c r="G1092" s="139">
        <v>1.4058999999999999</v>
      </c>
      <c r="H1092" s="140">
        <v>7627.0074999999997</v>
      </c>
      <c r="I1092" s="162" t="s">
        <v>18</v>
      </c>
      <c r="J1092" s="162" t="s">
        <v>17</v>
      </c>
      <c r="K1092" s="163" t="s">
        <v>159</v>
      </c>
      <c r="L1092" s="164" t="s">
        <v>165</v>
      </c>
      <c r="M1092" s="144"/>
      <c r="O1092" s="145"/>
      <c r="P1092" s="132"/>
    </row>
    <row r="1093" spans="1:16">
      <c r="A1093" s="133" t="s">
        <v>1204</v>
      </c>
      <c r="B1093" s="134" t="s">
        <v>1890</v>
      </c>
      <c r="C1093" s="135">
        <v>5.53</v>
      </c>
      <c r="D1093" s="136">
        <v>1.2476513060000001</v>
      </c>
      <c r="E1093" s="137">
        <v>1.862941431256675</v>
      </c>
      <c r="F1093" s="138">
        <v>1</v>
      </c>
      <c r="G1093" s="139">
        <v>1.8629</v>
      </c>
      <c r="H1093" s="140">
        <v>10106.2325</v>
      </c>
      <c r="I1093" s="141" t="s">
        <v>18</v>
      </c>
      <c r="J1093" s="141" t="s">
        <v>17</v>
      </c>
      <c r="K1093" s="142" t="s">
        <v>159</v>
      </c>
      <c r="L1093" s="143" t="s">
        <v>165</v>
      </c>
      <c r="M1093" s="144"/>
      <c r="O1093" s="145"/>
      <c r="P1093" s="132"/>
    </row>
    <row r="1094" spans="1:16">
      <c r="A1094" s="133" t="s">
        <v>1205</v>
      </c>
      <c r="B1094" s="134" t="s">
        <v>1890</v>
      </c>
      <c r="C1094" s="135">
        <v>12.22</v>
      </c>
      <c r="D1094" s="136">
        <v>2.1644208690000002</v>
      </c>
      <c r="E1094" s="137">
        <v>3.2318239015546517</v>
      </c>
      <c r="F1094" s="138">
        <v>1</v>
      </c>
      <c r="G1094" s="139">
        <v>3.2317999999999998</v>
      </c>
      <c r="H1094" s="140">
        <v>17532.514999999999</v>
      </c>
      <c r="I1094" s="141" t="s">
        <v>18</v>
      </c>
      <c r="J1094" s="141" t="s">
        <v>17</v>
      </c>
      <c r="K1094" s="142" t="s">
        <v>159</v>
      </c>
      <c r="L1094" s="143" t="s">
        <v>165</v>
      </c>
      <c r="M1094" s="144"/>
      <c r="O1094" s="145"/>
      <c r="P1094" s="132"/>
    </row>
    <row r="1095" spans="1:16">
      <c r="A1095" s="146" t="s">
        <v>1206</v>
      </c>
      <c r="B1095" s="147" t="s">
        <v>1890</v>
      </c>
      <c r="C1095" s="148">
        <v>22.57</v>
      </c>
      <c r="D1095" s="149">
        <v>4.3539036290000004</v>
      </c>
      <c r="E1095" s="150">
        <v>6.5010691842796753</v>
      </c>
      <c r="F1095" s="151">
        <v>1</v>
      </c>
      <c r="G1095" s="150">
        <v>6.5011000000000001</v>
      </c>
      <c r="H1095" s="152">
        <v>35268.467499999999</v>
      </c>
      <c r="I1095" s="153" t="s">
        <v>18</v>
      </c>
      <c r="J1095" s="153" t="s">
        <v>17</v>
      </c>
      <c r="K1095" s="154" t="s">
        <v>159</v>
      </c>
      <c r="L1095" s="155" t="s">
        <v>165</v>
      </c>
      <c r="M1095" s="144"/>
      <c r="O1095" s="145"/>
      <c r="P1095" s="132"/>
    </row>
    <row r="1096" spans="1:16">
      <c r="A1096" s="156" t="s">
        <v>1207</v>
      </c>
      <c r="B1096" s="157" t="s">
        <v>1891</v>
      </c>
      <c r="C1096" s="158">
        <v>5.49</v>
      </c>
      <c r="D1096" s="159">
        <v>0.85308407600000002</v>
      </c>
      <c r="E1096" s="160">
        <v>1.2737899298329418</v>
      </c>
      <c r="F1096" s="161">
        <v>1</v>
      </c>
      <c r="G1096" s="139">
        <v>1.2738</v>
      </c>
      <c r="H1096" s="140">
        <v>6910.3649999999998</v>
      </c>
      <c r="I1096" s="162" t="s">
        <v>18</v>
      </c>
      <c r="J1096" s="162" t="s">
        <v>17</v>
      </c>
      <c r="K1096" s="163" t="s">
        <v>159</v>
      </c>
      <c r="L1096" s="164" t="s">
        <v>165</v>
      </c>
      <c r="M1096" s="144"/>
      <c r="O1096" s="145"/>
      <c r="P1096" s="132"/>
    </row>
    <row r="1097" spans="1:16">
      <c r="A1097" s="133" t="s">
        <v>1208</v>
      </c>
      <c r="B1097" s="134" t="s">
        <v>1891</v>
      </c>
      <c r="C1097" s="135">
        <v>8.3800000000000008</v>
      </c>
      <c r="D1097" s="136">
        <v>1.329539748</v>
      </c>
      <c r="E1097" s="137">
        <v>1.9852138727707618</v>
      </c>
      <c r="F1097" s="138">
        <v>1</v>
      </c>
      <c r="G1097" s="139">
        <v>1.9852000000000001</v>
      </c>
      <c r="H1097" s="140">
        <v>10769.710000000001</v>
      </c>
      <c r="I1097" s="141" t="s">
        <v>18</v>
      </c>
      <c r="J1097" s="141" t="s">
        <v>17</v>
      </c>
      <c r="K1097" s="142" t="s">
        <v>159</v>
      </c>
      <c r="L1097" s="143" t="s">
        <v>165</v>
      </c>
      <c r="M1097" s="144"/>
      <c r="O1097" s="145"/>
      <c r="P1097" s="132"/>
    </row>
    <row r="1098" spans="1:16">
      <c r="A1098" s="133" t="s">
        <v>1209</v>
      </c>
      <c r="B1098" s="134" t="s">
        <v>1891</v>
      </c>
      <c r="C1098" s="135">
        <v>15.23</v>
      </c>
      <c r="D1098" s="136">
        <v>2.3302436399999999</v>
      </c>
      <c r="E1098" s="137">
        <v>3.4794236186038696</v>
      </c>
      <c r="F1098" s="138">
        <v>1</v>
      </c>
      <c r="G1098" s="139">
        <v>3.4794</v>
      </c>
      <c r="H1098" s="140">
        <v>18875.744999999999</v>
      </c>
      <c r="I1098" s="141" t="s">
        <v>18</v>
      </c>
      <c r="J1098" s="141" t="s">
        <v>17</v>
      </c>
      <c r="K1098" s="142" t="s">
        <v>159</v>
      </c>
      <c r="L1098" s="143" t="s">
        <v>165</v>
      </c>
      <c r="M1098" s="144"/>
      <c r="O1098" s="145"/>
      <c r="P1098" s="132"/>
    </row>
    <row r="1099" spans="1:16">
      <c r="A1099" s="146" t="s">
        <v>1210</v>
      </c>
      <c r="B1099" s="147" t="s">
        <v>1891</v>
      </c>
      <c r="C1099" s="148">
        <v>23.52</v>
      </c>
      <c r="D1099" s="149">
        <v>3.9976745459999998</v>
      </c>
      <c r="E1099" s="150">
        <v>5.9691626214861815</v>
      </c>
      <c r="F1099" s="151">
        <v>1</v>
      </c>
      <c r="G1099" s="150">
        <v>5.9691999999999998</v>
      </c>
      <c r="H1099" s="152">
        <v>32382.91</v>
      </c>
      <c r="I1099" s="153" t="s">
        <v>18</v>
      </c>
      <c r="J1099" s="153" t="s">
        <v>17</v>
      </c>
      <c r="K1099" s="154" t="s">
        <v>159</v>
      </c>
      <c r="L1099" s="155" t="s">
        <v>165</v>
      </c>
      <c r="M1099" s="144"/>
      <c r="O1099" s="145"/>
      <c r="P1099" s="132"/>
    </row>
    <row r="1100" spans="1:16">
      <c r="A1100" s="156" t="s">
        <v>1211</v>
      </c>
      <c r="B1100" s="157" t="s">
        <v>1892</v>
      </c>
      <c r="C1100" s="158">
        <v>4.21</v>
      </c>
      <c r="D1100" s="159">
        <v>0.74492095199999997</v>
      </c>
      <c r="E1100" s="160">
        <v>1.1122852176872284</v>
      </c>
      <c r="F1100" s="161">
        <v>1</v>
      </c>
      <c r="G1100" s="139">
        <v>1.1123000000000001</v>
      </c>
      <c r="H1100" s="140">
        <v>6034.2275</v>
      </c>
      <c r="I1100" s="162" t="s">
        <v>18</v>
      </c>
      <c r="J1100" s="162" t="s">
        <v>17</v>
      </c>
      <c r="K1100" s="163" t="s">
        <v>159</v>
      </c>
      <c r="L1100" s="164" t="s">
        <v>165</v>
      </c>
      <c r="M1100" s="144"/>
      <c r="O1100" s="145"/>
      <c r="P1100" s="132"/>
    </row>
    <row r="1101" spans="1:16">
      <c r="A1101" s="133" t="s">
        <v>1212</v>
      </c>
      <c r="B1101" s="134" t="s">
        <v>1892</v>
      </c>
      <c r="C1101" s="135">
        <v>5.47</v>
      </c>
      <c r="D1101" s="136">
        <v>0.85532208700000001</v>
      </c>
      <c r="E1101" s="137">
        <v>1.2771316354805518</v>
      </c>
      <c r="F1101" s="138">
        <v>1</v>
      </c>
      <c r="G1101" s="139">
        <v>1.2770999999999999</v>
      </c>
      <c r="H1101" s="140">
        <v>6928.267499999999</v>
      </c>
      <c r="I1101" s="141" t="s">
        <v>18</v>
      </c>
      <c r="J1101" s="141" t="s">
        <v>17</v>
      </c>
      <c r="K1101" s="142" t="s">
        <v>159</v>
      </c>
      <c r="L1101" s="143" t="s">
        <v>165</v>
      </c>
      <c r="M1101" s="144"/>
      <c r="O1101" s="145"/>
      <c r="P1101" s="132"/>
    </row>
    <row r="1102" spans="1:16">
      <c r="A1102" s="133" t="s">
        <v>1213</v>
      </c>
      <c r="B1102" s="134" t="s">
        <v>1892</v>
      </c>
      <c r="C1102" s="135">
        <v>9.0299999999999994</v>
      </c>
      <c r="D1102" s="136">
        <v>1.3348285129999999</v>
      </c>
      <c r="E1102" s="137">
        <v>1.9931108383662759</v>
      </c>
      <c r="F1102" s="138">
        <v>1</v>
      </c>
      <c r="G1102" s="139">
        <v>1.9931000000000001</v>
      </c>
      <c r="H1102" s="140">
        <v>10812.567500000001</v>
      </c>
      <c r="I1102" s="141" t="s">
        <v>18</v>
      </c>
      <c r="J1102" s="141" t="s">
        <v>17</v>
      </c>
      <c r="K1102" s="142" t="s">
        <v>159</v>
      </c>
      <c r="L1102" s="143" t="s">
        <v>165</v>
      </c>
      <c r="M1102" s="144"/>
      <c r="O1102" s="145"/>
      <c r="P1102" s="132"/>
    </row>
    <row r="1103" spans="1:16">
      <c r="A1103" s="146" t="s">
        <v>1214</v>
      </c>
      <c r="B1103" s="147" t="s">
        <v>1892</v>
      </c>
      <c r="C1103" s="148">
        <v>15.6</v>
      </c>
      <c r="D1103" s="149">
        <v>2.5129637379999998</v>
      </c>
      <c r="E1103" s="150">
        <v>3.7522537268644864</v>
      </c>
      <c r="F1103" s="151">
        <v>1</v>
      </c>
      <c r="G1103" s="150">
        <v>3.7523</v>
      </c>
      <c r="H1103" s="152">
        <v>20356.227500000001</v>
      </c>
      <c r="I1103" s="153" t="s">
        <v>18</v>
      </c>
      <c r="J1103" s="153" t="s">
        <v>17</v>
      </c>
      <c r="K1103" s="154" t="s">
        <v>159</v>
      </c>
      <c r="L1103" s="155" t="s">
        <v>165</v>
      </c>
      <c r="M1103" s="144"/>
      <c r="O1103" s="145"/>
      <c r="P1103" s="132"/>
    </row>
    <row r="1104" spans="1:16">
      <c r="A1104" s="156" t="s">
        <v>1215</v>
      </c>
      <c r="B1104" s="157" t="s">
        <v>1893</v>
      </c>
      <c r="C1104" s="158">
        <v>3.62</v>
      </c>
      <c r="D1104" s="159">
        <v>0.60848855700000004</v>
      </c>
      <c r="E1104" s="160">
        <v>0.90856999694503504</v>
      </c>
      <c r="F1104" s="161">
        <v>1</v>
      </c>
      <c r="G1104" s="139">
        <v>0.90859999999999996</v>
      </c>
      <c r="H1104" s="140">
        <v>4929.1549999999997</v>
      </c>
      <c r="I1104" s="162" t="s">
        <v>18</v>
      </c>
      <c r="J1104" s="162" t="s">
        <v>17</v>
      </c>
      <c r="K1104" s="163" t="s">
        <v>159</v>
      </c>
      <c r="L1104" s="164" t="s">
        <v>165</v>
      </c>
      <c r="M1104" s="144"/>
      <c r="O1104" s="145"/>
      <c r="P1104" s="132"/>
    </row>
    <row r="1105" spans="1:16">
      <c r="A1105" s="133" t="s">
        <v>1216</v>
      </c>
      <c r="B1105" s="134" t="s">
        <v>1893</v>
      </c>
      <c r="C1105" s="135">
        <v>5.65</v>
      </c>
      <c r="D1105" s="136">
        <v>1.042532478</v>
      </c>
      <c r="E1105" s="137">
        <v>1.5566664639045296</v>
      </c>
      <c r="F1105" s="138">
        <v>1</v>
      </c>
      <c r="G1105" s="139">
        <v>1.5567</v>
      </c>
      <c r="H1105" s="140">
        <v>8445.0974999999999</v>
      </c>
      <c r="I1105" s="141" t="s">
        <v>18</v>
      </c>
      <c r="J1105" s="141" t="s">
        <v>17</v>
      </c>
      <c r="K1105" s="142" t="s">
        <v>159</v>
      </c>
      <c r="L1105" s="143" t="s">
        <v>165</v>
      </c>
      <c r="M1105" s="144"/>
      <c r="O1105" s="145"/>
      <c r="P1105" s="132"/>
    </row>
    <row r="1106" spans="1:16">
      <c r="A1106" s="133" t="s">
        <v>1217</v>
      </c>
      <c r="B1106" s="134" t="s">
        <v>1893</v>
      </c>
      <c r="C1106" s="135">
        <v>8.59</v>
      </c>
      <c r="D1106" s="136">
        <v>1.521205068</v>
      </c>
      <c r="E1106" s="137">
        <v>2.2714006172930081</v>
      </c>
      <c r="F1106" s="138">
        <v>1</v>
      </c>
      <c r="G1106" s="139">
        <v>2.2713999999999999</v>
      </c>
      <c r="H1106" s="140">
        <v>12322.344999999999</v>
      </c>
      <c r="I1106" s="141" t="s">
        <v>18</v>
      </c>
      <c r="J1106" s="141" t="s">
        <v>17</v>
      </c>
      <c r="K1106" s="142" t="s">
        <v>159</v>
      </c>
      <c r="L1106" s="143" t="s">
        <v>165</v>
      </c>
      <c r="M1106" s="144"/>
      <c r="O1106" s="145"/>
      <c r="P1106" s="132"/>
    </row>
    <row r="1107" spans="1:16">
      <c r="A1107" s="146" t="s">
        <v>1218</v>
      </c>
      <c r="B1107" s="147" t="s">
        <v>1893</v>
      </c>
      <c r="C1107" s="148">
        <v>17.899999999999999</v>
      </c>
      <c r="D1107" s="149">
        <v>3.0000316200000001</v>
      </c>
      <c r="E1107" s="150">
        <v>4.4795233837378614</v>
      </c>
      <c r="F1107" s="151">
        <v>1</v>
      </c>
      <c r="G1107" s="150">
        <v>4.4794999999999998</v>
      </c>
      <c r="H1107" s="152">
        <v>24301.287499999999</v>
      </c>
      <c r="I1107" s="153" t="s">
        <v>18</v>
      </c>
      <c r="J1107" s="153" t="s">
        <v>17</v>
      </c>
      <c r="K1107" s="154" t="s">
        <v>159</v>
      </c>
      <c r="L1107" s="155" t="s">
        <v>165</v>
      </c>
      <c r="M1107" s="144"/>
      <c r="O1107" s="145"/>
      <c r="P1107" s="132"/>
    </row>
    <row r="1108" spans="1:16">
      <c r="A1108" s="156" t="s">
        <v>1219</v>
      </c>
      <c r="B1108" s="157" t="s">
        <v>1894</v>
      </c>
      <c r="C1108" s="158">
        <v>3.05</v>
      </c>
      <c r="D1108" s="159">
        <v>0.50545454199999995</v>
      </c>
      <c r="E1108" s="160">
        <v>0.75472385864570002</v>
      </c>
      <c r="F1108" s="161">
        <v>1</v>
      </c>
      <c r="G1108" s="139">
        <v>0.75470000000000004</v>
      </c>
      <c r="H1108" s="140">
        <v>4094.2475000000004</v>
      </c>
      <c r="I1108" s="162" t="s">
        <v>18</v>
      </c>
      <c r="J1108" s="162" t="s">
        <v>17</v>
      </c>
      <c r="K1108" s="163" t="s">
        <v>159</v>
      </c>
      <c r="L1108" s="164" t="s">
        <v>165</v>
      </c>
      <c r="M1108" s="144"/>
      <c r="O1108" s="145"/>
      <c r="P1108" s="132"/>
    </row>
    <row r="1109" spans="1:16">
      <c r="A1109" s="133" t="s">
        <v>1220</v>
      </c>
      <c r="B1109" s="134" t="s">
        <v>1894</v>
      </c>
      <c r="C1109" s="135">
        <v>4.13</v>
      </c>
      <c r="D1109" s="136">
        <v>0.61143466599999996</v>
      </c>
      <c r="E1109" s="137">
        <v>0.91296900529833369</v>
      </c>
      <c r="F1109" s="138">
        <v>1</v>
      </c>
      <c r="G1109" s="139">
        <v>0.91300000000000003</v>
      </c>
      <c r="H1109" s="140">
        <v>4953.0250000000005</v>
      </c>
      <c r="I1109" s="141" t="s">
        <v>18</v>
      </c>
      <c r="J1109" s="141" t="s">
        <v>17</v>
      </c>
      <c r="K1109" s="142" t="s">
        <v>159</v>
      </c>
      <c r="L1109" s="143" t="s">
        <v>165</v>
      </c>
      <c r="M1109" s="144"/>
      <c r="O1109" s="145"/>
      <c r="P1109" s="132"/>
    </row>
    <row r="1110" spans="1:16">
      <c r="A1110" s="133" t="s">
        <v>1221</v>
      </c>
      <c r="B1110" s="134" t="s">
        <v>1894</v>
      </c>
      <c r="C1110" s="135">
        <v>6.62</v>
      </c>
      <c r="D1110" s="136">
        <v>0.89944518100000004</v>
      </c>
      <c r="E1110" s="137">
        <v>1.3430144181879766</v>
      </c>
      <c r="F1110" s="138">
        <v>1</v>
      </c>
      <c r="G1110" s="139">
        <v>1.343</v>
      </c>
      <c r="H1110" s="140">
        <v>7285.7749999999996</v>
      </c>
      <c r="I1110" s="141" t="s">
        <v>18</v>
      </c>
      <c r="J1110" s="141" t="s">
        <v>17</v>
      </c>
      <c r="K1110" s="142" t="s">
        <v>159</v>
      </c>
      <c r="L1110" s="143" t="s">
        <v>165</v>
      </c>
      <c r="M1110" s="144"/>
      <c r="O1110" s="145"/>
      <c r="P1110" s="132"/>
    </row>
    <row r="1111" spans="1:16">
      <c r="A1111" s="146" t="s">
        <v>1222</v>
      </c>
      <c r="B1111" s="147" t="s">
        <v>1894</v>
      </c>
      <c r="C1111" s="148">
        <v>11.14</v>
      </c>
      <c r="D1111" s="149">
        <v>1.549950242</v>
      </c>
      <c r="E1111" s="150">
        <v>2.3143217246054082</v>
      </c>
      <c r="F1111" s="151">
        <v>1</v>
      </c>
      <c r="G1111" s="150">
        <v>2.3142999999999998</v>
      </c>
      <c r="H1111" s="152">
        <v>12555.077499999999</v>
      </c>
      <c r="I1111" s="153" t="s">
        <v>18</v>
      </c>
      <c r="J1111" s="153" t="s">
        <v>17</v>
      </c>
      <c r="K1111" s="154" t="s">
        <v>159</v>
      </c>
      <c r="L1111" s="155" t="s">
        <v>165</v>
      </c>
      <c r="M1111" s="144"/>
      <c r="O1111" s="145"/>
      <c r="P1111" s="132"/>
    </row>
    <row r="1112" spans="1:16">
      <c r="A1112" s="156" t="s">
        <v>1223</v>
      </c>
      <c r="B1112" s="157" t="s">
        <v>1895</v>
      </c>
      <c r="C1112" s="158">
        <v>3.8159999999999998</v>
      </c>
      <c r="D1112" s="159">
        <v>0.59923755599999995</v>
      </c>
      <c r="E1112" s="160">
        <v>0.89475678410213744</v>
      </c>
      <c r="F1112" s="161">
        <v>1</v>
      </c>
      <c r="G1112" s="139">
        <v>0.89480000000000004</v>
      </c>
      <c r="H1112" s="140">
        <v>4854.29</v>
      </c>
      <c r="I1112" s="162" t="s">
        <v>18</v>
      </c>
      <c r="J1112" s="162" t="s">
        <v>17</v>
      </c>
      <c r="K1112" s="163" t="s">
        <v>159</v>
      </c>
      <c r="L1112" s="164" t="s">
        <v>165</v>
      </c>
      <c r="M1112" s="144"/>
      <c r="O1112" s="145"/>
      <c r="P1112" s="132"/>
    </row>
    <row r="1113" spans="1:16">
      <c r="A1113" s="133" t="s">
        <v>1224</v>
      </c>
      <c r="B1113" s="134" t="s">
        <v>1895</v>
      </c>
      <c r="C1113" s="135">
        <v>4.24</v>
      </c>
      <c r="D1113" s="136">
        <v>0.689873403</v>
      </c>
      <c r="E1113" s="137">
        <v>1.0300904896986762</v>
      </c>
      <c r="F1113" s="138">
        <v>1</v>
      </c>
      <c r="G1113" s="139">
        <v>1.0301</v>
      </c>
      <c r="H1113" s="140">
        <v>5588.2925000000005</v>
      </c>
      <c r="I1113" s="141" t="s">
        <v>18</v>
      </c>
      <c r="J1113" s="141" t="s">
        <v>17</v>
      </c>
      <c r="K1113" s="142" t="s">
        <v>159</v>
      </c>
      <c r="L1113" s="143" t="s">
        <v>165</v>
      </c>
      <c r="M1113" s="144"/>
      <c r="O1113" s="145"/>
      <c r="P1113" s="132"/>
    </row>
    <row r="1114" spans="1:16">
      <c r="A1114" s="133" t="s">
        <v>1225</v>
      </c>
      <c r="B1114" s="134" t="s">
        <v>1895</v>
      </c>
      <c r="C1114" s="135">
        <v>11.35</v>
      </c>
      <c r="D1114" s="136">
        <v>1.4498684509999999</v>
      </c>
      <c r="E1114" s="137">
        <v>2.1648837253249651</v>
      </c>
      <c r="F1114" s="138">
        <v>1</v>
      </c>
      <c r="G1114" s="139">
        <v>2.1648999999999998</v>
      </c>
      <c r="H1114" s="140">
        <v>11744.582499999999</v>
      </c>
      <c r="I1114" s="141" t="s">
        <v>18</v>
      </c>
      <c r="J1114" s="141" t="s">
        <v>17</v>
      </c>
      <c r="K1114" s="142" t="s">
        <v>159</v>
      </c>
      <c r="L1114" s="143" t="s">
        <v>165</v>
      </c>
      <c r="M1114" s="144"/>
      <c r="O1114" s="145"/>
      <c r="P1114" s="132"/>
    </row>
    <row r="1115" spans="1:16">
      <c r="A1115" s="146" t="s">
        <v>1226</v>
      </c>
      <c r="B1115" s="147" t="s">
        <v>1895</v>
      </c>
      <c r="C1115" s="148">
        <v>25.7</v>
      </c>
      <c r="D1115" s="149">
        <v>4.2752938150000004</v>
      </c>
      <c r="E1115" s="150">
        <v>6.3836922547644184</v>
      </c>
      <c r="F1115" s="151">
        <v>1</v>
      </c>
      <c r="G1115" s="150">
        <v>6.3837000000000002</v>
      </c>
      <c r="H1115" s="152">
        <v>34631.572500000002</v>
      </c>
      <c r="I1115" s="153" t="s">
        <v>18</v>
      </c>
      <c r="J1115" s="153" t="s">
        <v>17</v>
      </c>
      <c r="K1115" s="154" t="s">
        <v>159</v>
      </c>
      <c r="L1115" s="155" t="s">
        <v>165</v>
      </c>
      <c r="M1115" s="144"/>
      <c r="O1115" s="145"/>
      <c r="P1115" s="132"/>
    </row>
    <row r="1116" spans="1:16">
      <c r="A1116" s="156" t="s">
        <v>1227</v>
      </c>
      <c r="B1116" s="157" t="s">
        <v>1896</v>
      </c>
      <c r="C1116" s="158">
        <v>2.91</v>
      </c>
      <c r="D1116" s="159">
        <v>0.57478043000000001</v>
      </c>
      <c r="E1116" s="160">
        <v>0.85823841306709381</v>
      </c>
      <c r="F1116" s="161">
        <v>1</v>
      </c>
      <c r="G1116" s="139">
        <v>0.85819999999999996</v>
      </c>
      <c r="H1116" s="140">
        <v>4655.7349999999997</v>
      </c>
      <c r="I1116" s="162" t="s">
        <v>18</v>
      </c>
      <c r="J1116" s="162" t="s">
        <v>17</v>
      </c>
      <c r="K1116" s="163" t="s">
        <v>159</v>
      </c>
      <c r="L1116" s="164" t="s">
        <v>165</v>
      </c>
      <c r="M1116" s="144"/>
      <c r="O1116" s="145"/>
      <c r="P1116" s="132"/>
    </row>
    <row r="1117" spans="1:16">
      <c r="A1117" s="133" t="s">
        <v>1228</v>
      </c>
      <c r="B1117" s="134" t="s">
        <v>1896</v>
      </c>
      <c r="C1117" s="135">
        <v>3.7</v>
      </c>
      <c r="D1117" s="136">
        <v>0.75742014099999999</v>
      </c>
      <c r="E1117" s="137">
        <v>1.1309484907774163</v>
      </c>
      <c r="F1117" s="138">
        <v>1</v>
      </c>
      <c r="G1117" s="139">
        <v>1.1309</v>
      </c>
      <c r="H1117" s="140">
        <v>6135.1324999999997</v>
      </c>
      <c r="I1117" s="141" t="s">
        <v>18</v>
      </c>
      <c r="J1117" s="141" t="s">
        <v>17</v>
      </c>
      <c r="K1117" s="142" t="s">
        <v>159</v>
      </c>
      <c r="L1117" s="143" t="s">
        <v>165</v>
      </c>
      <c r="M1117" s="144"/>
      <c r="O1117" s="145"/>
      <c r="P1117" s="132"/>
    </row>
    <row r="1118" spans="1:16">
      <c r="A1118" s="133" t="s">
        <v>1229</v>
      </c>
      <c r="B1118" s="134" t="s">
        <v>1896</v>
      </c>
      <c r="C1118" s="135">
        <v>5.67</v>
      </c>
      <c r="D1118" s="136">
        <v>1.1141177419999999</v>
      </c>
      <c r="E1118" s="137">
        <v>1.6635546253096574</v>
      </c>
      <c r="F1118" s="138">
        <v>1</v>
      </c>
      <c r="G1118" s="139">
        <v>1.6636</v>
      </c>
      <c r="H1118" s="140">
        <v>9025.0300000000007</v>
      </c>
      <c r="I1118" s="141" t="s">
        <v>18</v>
      </c>
      <c r="J1118" s="141" t="s">
        <v>17</v>
      </c>
      <c r="K1118" s="142" t="s">
        <v>159</v>
      </c>
      <c r="L1118" s="143" t="s">
        <v>165</v>
      </c>
      <c r="M1118" s="144"/>
      <c r="O1118" s="145"/>
      <c r="P1118" s="132"/>
    </row>
    <row r="1119" spans="1:16">
      <c r="A1119" s="146" t="s">
        <v>1230</v>
      </c>
      <c r="B1119" s="147" t="s">
        <v>1896</v>
      </c>
      <c r="C1119" s="148">
        <v>12.75</v>
      </c>
      <c r="D1119" s="149">
        <v>2.1577647080000002</v>
      </c>
      <c r="E1119" s="150">
        <v>3.2218851966934596</v>
      </c>
      <c r="F1119" s="151">
        <v>1</v>
      </c>
      <c r="G1119" s="150">
        <v>3.2219000000000002</v>
      </c>
      <c r="H1119" s="152">
        <v>17478.807500000003</v>
      </c>
      <c r="I1119" s="153" t="s">
        <v>18</v>
      </c>
      <c r="J1119" s="153" t="s">
        <v>17</v>
      </c>
      <c r="K1119" s="154" t="s">
        <v>159</v>
      </c>
      <c r="L1119" s="155" t="s">
        <v>165</v>
      </c>
      <c r="M1119" s="144"/>
      <c r="O1119" s="145"/>
      <c r="P1119" s="132"/>
    </row>
    <row r="1120" spans="1:16">
      <c r="A1120" s="156" t="s">
        <v>1231</v>
      </c>
      <c r="B1120" s="157" t="s">
        <v>1897</v>
      </c>
      <c r="C1120" s="158">
        <v>4.57</v>
      </c>
      <c r="D1120" s="159">
        <v>0.88056003400000005</v>
      </c>
      <c r="E1120" s="160">
        <v>1.3148158962031227</v>
      </c>
      <c r="F1120" s="161">
        <v>1</v>
      </c>
      <c r="G1120" s="139">
        <v>1.3148</v>
      </c>
      <c r="H1120" s="140">
        <v>7132.79</v>
      </c>
      <c r="I1120" s="162" t="s">
        <v>18</v>
      </c>
      <c r="J1120" s="162" t="s">
        <v>17</v>
      </c>
      <c r="K1120" s="163" t="s">
        <v>159</v>
      </c>
      <c r="L1120" s="164" t="s">
        <v>165</v>
      </c>
      <c r="M1120" s="144"/>
      <c r="O1120" s="145"/>
      <c r="P1120" s="132"/>
    </row>
    <row r="1121" spans="1:16">
      <c r="A1121" s="133" t="s">
        <v>1232</v>
      </c>
      <c r="B1121" s="134" t="s">
        <v>1897</v>
      </c>
      <c r="C1121" s="135">
        <v>6.68</v>
      </c>
      <c r="D1121" s="136">
        <v>1.2996601780000001</v>
      </c>
      <c r="E1121" s="137">
        <v>1.9405989321752253</v>
      </c>
      <c r="F1121" s="138">
        <v>1</v>
      </c>
      <c r="G1121" s="139">
        <v>1.9406000000000001</v>
      </c>
      <c r="H1121" s="140">
        <v>10527.755000000001</v>
      </c>
      <c r="I1121" s="141" t="s">
        <v>18</v>
      </c>
      <c r="J1121" s="141" t="s">
        <v>17</v>
      </c>
      <c r="K1121" s="142" t="s">
        <v>159</v>
      </c>
      <c r="L1121" s="143" t="s">
        <v>165</v>
      </c>
      <c r="M1121" s="144"/>
      <c r="O1121" s="145"/>
      <c r="P1121" s="132"/>
    </row>
    <row r="1122" spans="1:16">
      <c r="A1122" s="133" t="s">
        <v>1233</v>
      </c>
      <c r="B1122" s="134" t="s">
        <v>1897</v>
      </c>
      <c r="C1122" s="135">
        <v>10.77</v>
      </c>
      <c r="D1122" s="136">
        <v>2.002212519</v>
      </c>
      <c r="E1122" s="137">
        <v>2.9896210887514534</v>
      </c>
      <c r="F1122" s="138">
        <v>1</v>
      </c>
      <c r="G1122" s="139">
        <v>2.9895999999999998</v>
      </c>
      <c r="H1122" s="140">
        <v>16218.579999999998</v>
      </c>
      <c r="I1122" s="141" t="s">
        <v>18</v>
      </c>
      <c r="J1122" s="141" t="s">
        <v>17</v>
      </c>
      <c r="K1122" s="142" t="s">
        <v>159</v>
      </c>
      <c r="L1122" s="143" t="s">
        <v>165</v>
      </c>
      <c r="M1122" s="144"/>
      <c r="O1122" s="145"/>
      <c r="P1122" s="132"/>
    </row>
    <row r="1123" spans="1:16">
      <c r="A1123" s="146" t="s">
        <v>1234</v>
      </c>
      <c r="B1123" s="147" t="s">
        <v>1897</v>
      </c>
      <c r="C1123" s="148">
        <v>16.05</v>
      </c>
      <c r="D1123" s="149">
        <v>3.5691334260000001</v>
      </c>
      <c r="E1123" s="150">
        <v>5.3292827098427127</v>
      </c>
      <c r="F1123" s="151">
        <v>1</v>
      </c>
      <c r="G1123" s="150">
        <v>5.3292999999999999</v>
      </c>
      <c r="H1123" s="152">
        <v>28911.452499999999</v>
      </c>
      <c r="I1123" s="153" t="s">
        <v>18</v>
      </c>
      <c r="J1123" s="153" t="s">
        <v>17</v>
      </c>
      <c r="K1123" s="154" t="s">
        <v>159</v>
      </c>
      <c r="L1123" s="155" t="s">
        <v>165</v>
      </c>
      <c r="M1123" s="144"/>
      <c r="O1123" s="145"/>
      <c r="P1123" s="132"/>
    </row>
    <row r="1124" spans="1:16">
      <c r="A1124" s="156" t="s">
        <v>1235</v>
      </c>
      <c r="B1124" s="157" t="s">
        <v>1898</v>
      </c>
      <c r="C1124" s="158">
        <v>4.37</v>
      </c>
      <c r="D1124" s="159">
        <v>0.84247846999999998</v>
      </c>
      <c r="E1124" s="160">
        <v>1.2579540767175967</v>
      </c>
      <c r="F1124" s="161">
        <v>1</v>
      </c>
      <c r="G1124" s="139">
        <v>1.258</v>
      </c>
      <c r="H1124" s="140">
        <v>6824.65</v>
      </c>
      <c r="I1124" s="162" t="s">
        <v>18</v>
      </c>
      <c r="J1124" s="162" t="s">
        <v>17</v>
      </c>
      <c r="K1124" s="163" t="s">
        <v>159</v>
      </c>
      <c r="L1124" s="164" t="s">
        <v>165</v>
      </c>
      <c r="M1124" s="144"/>
      <c r="O1124" s="145"/>
      <c r="P1124" s="132"/>
    </row>
    <row r="1125" spans="1:16">
      <c r="A1125" s="133" t="s">
        <v>1236</v>
      </c>
      <c r="B1125" s="134" t="s">
        <v>1898</v>
      </c>
      <c r="C1125" s="135">
        <v>6.33</v>
      </c>
      <c r="D1125" s="136">
        <v>1.0896459519999999</v>
      </c>
      <c r="E1125" s="137">
        <v>1.6270143585950945</v>
      </c>
      <c r="F1125" s="138">
        <v>1</v>
      </c>
      <c r="G1125" s="139">
        <v>1.627</v>
      </c>
      <c r="H1125" s="140">
        <v>8826.4750000000004</v>
      </c>
      <c r="I1125" s="141" t="s">
        <v>18</v>
      </c>
      <c r="J1125" s="141" t="s">
        <v>17</v>
      </c>
      <c r="K1125" s="142" t="s">
        <v>159</v>
      </c>
      <c r="L1125" s="143" t="s">
        <v>165</v>
      </c>
      <c r="M1125" s="144"/>
      <c r="O1125" s="145"/>
      <c r="P1125" s="132"/>
    </row>
    <row r="1126" spans="1:16">
      <c r="A1126" s="133" t="s">
        <v>1237</v>
      </c>
      <c r="B1126" s="134" t="s">
        <v>1898</v>
      </c>
      <c r="C1126" s="135">
        <v>10.54</v>
      </c>
      <c r="D1126" s="136">
        <v>1.827689916</v>
      </c>
      <c r="E1126" s="137">
        <v>2.7290311416597293</v>
      </c>
      <c r="F1126" s="138">
        <v>1</v>
      </c>
      <c r="G1126" s="139">
        <v>2.7290000000000001</v>
      </c>
      <c r="H1126" s="140">
        <v>14804.825000000001</v>
      </c>
      <c r="I1126" s="141" t="s">
        <v>18</v>
      </c>
      <c r="J1126" s="141" t="s">
        <v>17</v>
      </c>
      <c r="K1126" s="142" t="s">
        <v>159</v>
      </c>
      <c r="L1126" s="143" t="s">
        <v>165</v>
      </c>
      <c r="M1126" s="144"/>
      <c r="O1126" s="145"/>
      <c r="P1126" s="132"/>
    </row>
    <row r="1127" spans="1:16">
      <c r="A1127" s="146" t="s">
        <v>1238</v>
      </c>
      <c r="B1127" s="147" t="s">
        <v>1898</v>
      </c>
      <c r="C1127" s="148">
        <v>17.88</v>
      </c>
      <c r="D1127" s="149">
        <v>3.4241142619999998</v>
      </c>
      <c r="E1127" s="150">
        <v>5.1127460800627516</v>
      </c>
      <c r="F1127" s="151">
        <v>1</v>
      </c>
      <c r="G1127" s="150">
        <v>5.1127000000000002</v>
      </c>
      <c r="H1127" s="152">
        <v>27736.397500000003</v>
      </c>
      <c r="I1127" s="153" t="s">
        <v>18</v>
      </c>
      <c r="J1127" s="153" t="s">
        <v>17</v>
      </c>
      <c r="K1127" s="154" t="s">
        <v>159</v>
      </c>
      <c r="L1127" s="155" t="s">
        <v>165</v>
      </c>
      <c r="M1127" s="144"/>
      <c r="O1127" s="145"/>
      <c r="P1127" s="132"/>
    </row>
    <row r="1128" spans="1:16">
      <c r="A1128" s="156" t="s">
        <v>1239</v>
      </c>
      <c r="B1128" s="157" t="s">
        <v>1899</v>
      </c>
      <c r="C1128" s="158">
        <v>3.26</v>
      </c>
      <c r="D1128" s="159">
        <v>0.470712784</v>
      </c>
      <c r="E1128" s="160">
        <v>0.70284889962338093</v>
      </c>
      <c r="F1128" s="161">
        <v>1</v>
      </c>
      <c r="G1128" s="139">
        <v>0.70279999999999998</v>
      </c>
      <c r="H1128" s="140">
        <v>3812.69</v>
      </c>
      <c r="I1128" s="162" t="s">
        <v>18</v>
      </c>
      <c r="J1128" s="162" t="s">
        <v>17</v>
      </c>
      <c r="K1128" s="163" t="s">
        <v>159</v>
      </c>
      <c r="L1128" s="164" t="s">
        <v>165</v>
      </c>
      <c r="M1128" s="144"/>
      <c r="O1128" s="145"/>
      <c r="P1128" s="132"/>
    </row>
    <row r="1129" spans="1:16">
      <c r="A1129" s="133" t="s">
        <v>1240</v>
      </c>
      <c r="B1129" s="134" t="s">
        <v>1899</v>
      </c>
      <c r="C1129" s="135">
        <v>4.21</v>
      </c>
      <c r="D1129" s="136">
        <v>0.60413525700000004</v>
      </c>
      <c r="E1129" s="137">
        <v>0.90206982907466238</v>
      </c>
      <c r="F1129" s="138">
        <v>1</v>
      </c>
      <c r="G1129" s="139">
        <v>0.90210000000000001</v>
      </c>
      <c r="H1129" s="140">
        <v>4893.8924999999999</v>
      </c>
      <c r="I1129" s="141" t="s">
        <v>18</v>
      </c>
      <c r="J1129" s="141" t="s">
        <v>17</v>
      </c>
      <c r="K1129" s="142" t="s">
        <v>159</v>
      </c>
      <c r="L1129" s="143" t="s">
        <v>165</v>
      </c>
      <c r="M1129" s="144"/>
      <c r="O1129" s="145"/>
      <c r="P1129" s="132"/>
    </row>
    <row r="1130" spans="1:16">
      <c r="A1130" s="133" t="s">
        <v>1241</v>
      </c>
      <c r="B1130" s="134" t="s">
        <v>1899</v>
      </c>
      <c r="C1130" s="135">
        <v>6.04</v>
      </c>
      <c r="D1130" s="136">
        <v>0.88370925199999995</v>
      </c>
      <c r="E1130" s="137">
        <v>1.3195181785315628</v>
      </c>
      <c r="F1130" s="138">
        <v>1</v>
      </c>
      <c r="G1130" s="139">
        <v>1.3194999999999999</v>
      </c>
      <c r="H1130" s="140">
        <v>7158.2874999999995</v>
      </c>
      <c r="I1130" s="141" t="s">
        <v>18</v>
      </c>
      <c r="J1130" s="141" t="s">
        <v>17</v>
      </c>
      <c r="K1130" s="142" t="s">
        <v>159</v>
      </c>
      <c r="L1130" s="143" t="s">
        <v>165</v>
      </c>
      <c r="M1130" s="144"/>
      <c r="O1130" s="145"/>
      <c r="P1130" s="132"/>
    </row>
    <row r="1131" spans="1:16">
      <c r="A1131" s="146" t="s">
        <v>1242</v>
      </c>
      <c r="B1131" s="147" t="s">
        <v>1899</v>
      </c>
      <c r="C1131" s="148">
        <v>8.77</v>
      </c>
      <c r="D1131" s="149">
        <v>1.479853104</v>
      </c>
      <c r="E1131" s="150">
        <v>2.2096555715186286</v>
      </c>
      <c r="F1131" s="151">
        <v>1</v>
      </c>
      <c r="G1131" s="150">
        <v>2.2097000000000002</v>
      </c>
      <c r="H1131" s="152">
        <v>11987.622500000001</v>
      </c>
      <c r="I1131" s="153" t="s">
        <v>18</v>
      </c>
      <c r="J1131" s="153" t="s">
        <v>17</v>
      </c>
      <c r="K1131" s="154" t="s">
        <v>159</v>
      </c>
      <c r="L1131" s="155" t="s">
        <v>165</v>
      </c>
      <c r="M1131" s="144"/>
      <c r="O1131" s="145"/>
      <c r="P1131" s="132"/>
    </row>
    <row r="1132" spans="1:16">
      <c r="A1132" s="156" t="s">
        <v>1243</v>
      </c>
      <c r="B1132" s="157" t="s">
        <v>1900</v>
      </c>
      <c r="C1132" s="158">
        <v>3.49</v>
      </c>
      <c r="D1132" s="159">
        <v>0.44248568199999999</v>
      </c>
      <c r="E1132" s="160">
        <v>0.66070135603710567</v>
      </c>
      <c r="F1132" s="161">
        <v>1</v>
      </c>
      <c r="G1132" s="139">
        <v>0.66069999999999995</v>
      </c>
      <c r="H1132" s="140">
        <v>3584.2974999999997</v>
      </c>
      <c r="I1132" s="162" t="s">
        <v>18</v>
      </c>
      <c r="J1132" s="162" t="s">
        <v>17</v>
      </c>
      <c r="K1132" s="163" t="s">
        <v>159</v>
      </c>
      <c r="L1132" s="164" t="s">
        <v>165</v>
      </c>
      <c r="M1132" s="144"/>
      <c r="O1132" s="145"/>
      <c r="P1132" s="132"/>
    </row>
    <row r="1133" spans="1:16">
      <c r="A1133" s="133" t="s">
        <v>1244</v>
      </c>
      <c r="B1133" s="134" t="s">
        <v>1900</v>
      </c>
      <c r="C1133" s="135">
        <v>4.5</v>
      </c>
      <c r="D1133" s="136">
        <v>0.59735292799999995</v>
      </c>
      <c r="E1133" s="137">
        <v>0.89194273536366209</v>
      </c>
      <c r="F1133" s="138">
        <v>1</v>
      </c>
      <c r="G1133" s="139">
        <v>0.89190000000000003</v>
      </c>
      <c r="H1133" s="140">
        <v>4838.5574999999999</v>
      </c>
      <c r="I1133" s="141" t="s">
        <v>18</v>
      </c>
      <c r="J1133" s="141" t="s">
        <v>17</v>
      </c>
      <c r="K1133" s="142" t="s">
        <v>159</v>
      </c>
      <c r="L1133" s="143" t="s">
        <v>165</v>
      </c>
      <c r="M1133" s="144"/>
      <c r="O1133" s="145"/>
      <c r="P1133" s="132"/>
    </row>
    <row r="1134" spans="1:16">
      <c r="A1134" s="133" t="s">
        <v>1245</v>
      </c>
      <c r="B1134" s="134" t="s">
        <v>1900</v>
      </c>
      <c r="C1134" s="135">
        <v>6.78</v>
      </c>
      <c r="D1134" s="136">
        <v>0.95074711000000001</v>
      </c>
      <c r="E1134" s="137">
        <v>1.4196163409991633</v>
      </c>
      <c r="F1134" s="138">
        <v>1</v>
      </c>
      <c r="G1134" s="139">
        <v>1.4196</v>
      </c>
      <c r="H1134" s="140">
        <v>7701.33</v>
      </c>
      <c r="I1134" s="141" t="s">
        <v>18</v>
      </c>
      <c r="J1134" s="141" t="s">
        <v>17</v>
      </c>
      <c r="K1134" s="142" t="s">
        <v>159</v>
      </c>
      <c r="L1134" s="143" t="s">
        <v>165</v>
      </c>
      <c r="M1134" s="144"/>
      <c r="O1134" s="145"/>
      <c r="P1134" s="132"/>
    </row>
    <row r="1135" spans="1:16">
      <c r="A1135" s="146" t="s">
        <v>1246</v>
      </c>
      <c r="B1135" s="147" t="s">
        <v>1900</v>
      </c>
      <c r="C1135" s="148">
        <v>10.69</v>
      </c>
      <c r="D1135" s="149">
        <v>1.7406399420000001</v>
      </c>
      <c r="E1135" s="150">
        <v>2.5990517136139766</v>
      </c>
      <c r="F1135" s="151">
        <v>1</v>
      </c>
      <c r="G1135" s="150">
        <v>2.5991</v>
      </c>
      <c r="H1135" s="152">
        <v>14100.1175</v>
      </c>
      <c r="I1135" s="153" t="s">
        <v>18</v>
      </c>
      <c r="J1135" s="153" t="s">
        <v>17</v>
      </c>
      <c r="K1135" s="154" t="s">
        <v>159</v>
      </c>
      <c r="L1135" s="155" t="s">
        <v>165</v>
      </c>
      <c r="M1135" s="144"/>
      <c r="O1135" s="145"/>
      <c r="P1135" s="132"/>
    </row>
    <row r="1136" spans="1:16">
      <c r="A1136" s="156" t="s">
        <v>1247</v>
      </c>
      <c r="B1136" s="157" t="s">
        <v>1901</v>
      </c>
      <c r="C1136" s="158">
        <v>2.1800000000000002</v>
      </c>
      <c r="D1136" s="159">
        <v>0.33152661999999999</v>
      </c>
      <c r="E1136" s="160">
        <v>0.49502186467673831</v>
      </c>
      <c r="F1136" s="161">
        <v>1</v>
      </c>
      <c r="G1136" s="139">
        <v>0.495</v>
      </c>
      <c r="H1136" s="140">
        <v>2685.375</v>
      </c>
      <c r="I1136" s="162" t="s">
        <v>18</v>
      </c>
      <c r="J1136" s="162" t="s">
        <v>17</v>
      </c>
      <c r="K1136" s="163" t="s">
        <v>159</v>
      </c>
      <c r="L1136" s="164" t="s">
        <v>165</v>
      </c>
      <c r="M1136" s="144"/>
      <c r="O1136" s="145"/>
      <c r="P1136" s="132"/>
    </row>
    <row r="1137" spans="1:16">
      <c r="A1137" s="133" t="s">
        <v>1248</v>
      </c>
      <c r="B1137" s="134" t="s">
        <v>1901</v>
      </c>
      <c r="C1137" s="135">
        <v>2.97</v>
      </c>
      <c r="D1137" s="136">
        <v>0.46132284299999998</v>
      </c>
      <c r="E1137" s="137">
        <v>0.68882822730746085</v>
      </c>
      <c r="F1137" s="138">
        <v>1</v>
      </c>
      <c r="G1137" s="139">
        <v>0.68879999999999997</v>
      </c>
      <c r="H1137" s="140">
        <v>3736.74</v>
      </c>
      <c r="I1137" s="141" t="s">
        <v>18</v>
      </c>
      <c r="J1137" s="141" t="s">
        <v>17</v>
      </c>
      <c r="K1137" s="142" t="s">
        <v>159</v>
      </c>
      <c r="L1137" s="143" t="s">
        <v>165</v>
      </c>
      <c r="M1137" s="144"/>
      <c r="O1137" s="145"/>
      <c r="P1137" s="132"/>
    </row>
    <row r="1138" spans="1:16">
      <c r="A1138" s="133" t="s">
        <v>1249</v>
      </c>
      <c r="B1138" s="134" t="s">
        <v>1901</v>
      </c>
      <c r="C1138" s="135">
        <v>4.08</v>
      </c>
      <c r="D1138" s="136">
        <v>0.62596728400000001</v>
      </c>
      <c r="E1138" s="137">
        <v>0.93466851063819079</v>
      </c>
      <c r="F1138" s="138">
        <v>1</v>
      </c>
      <c r="G1138" s="139">
        <v>0.93469999999999998</v>
      </c>
      <c r="H1138" s="140">
        <v>5070.7474999999995</v>
      </c>
      <c r="I1138" s="141" t="s">
        <v>18</v>
      </c>
      <c r="J1138" s="141" t="s">
        <v>17</v>
      </c>
      <c r="K1138" s="142" t="s">
        <v>159</v>
      </c>
      <c r="L1138" s="143" t="s">
        <v>165</v>
      </c>
      <c r="M1138" s="144"/>
      <c r="O1138" s="145"/>
      <c r="P1138" s="132"/>
    </row>
    <row r="1139" spans="1:16">
      <c r="A1139" s="146" t="s">
        <v>1250</v>
      </c>
      <c r="B1139" s="147" t="s">
        <v>1901</v>
      </c>
      <c r="C1139" s="148">
        <v>6.79</v>
      </c>
      <c r="D1139" s="149">
        <v>0.96895493799999999</v>
      </c>
      <c r="E1139" s="150">
        <v>1.4468035182106744</v>
      </c>
      <c r="F1139" s="151">
        <v>1</v>
      </c>
      <c r="G1139" s="150">
        <v>1.4468000000000001</v>
      </c>
      <c r="H1139" s="152">
        <v>7848.89</v>
      </c>
      <c r="I1139" s="153" t="s">
        <v>18</v>
      </c>
      <c r="J1139" s="153" t="s">
        <v>17</v>
      </c>
      <c r="K1139" s="154" t="s">
        <v>159</v>
      </c>
      <c r="L1139" s="155" t="s">
        <v>165</v>
      </c>
      <c r="M1139" s="144"/>
      <c r="O1139" s="145"/>
      <c r="P1139" s="132"/>
    </row>
    <row r="1140" spans="1:16">
      <c r="A1140" s="156" t="s">
        <v>1251</v>
      </c>
      <c r="B1140" s="157" t="s">
        <v>1902</v>
      </c>
      <c r="C1140" s="158">
        <v>2.0299999999999998</v>
      </c>
      <c r="D1140" s="159">
        <v>0.30835080399999998</v>
      </c>
      <c r="E1140" s="160">
        <v>0.46041669284551401</v>
      </c>
      <c r="F1140" s="161">
        <v>1</v>
      </c>
      <c r="G1140" s="139">
        <v>0.46039999999999998</v>
      </c>
      <c r="H1140" s="140">
        <v>2497.67</v>
      </c>
      <c r="I1140" s="162" t="s">
        <v>18</v>
      </c>
      <c r="J1140" s="162" t="s">
        <v>17</v>
      </c>
      <c r="K1140" s="163" t="s">
        <v>159</v>
      </c>
      <c r="L1140" s="164" t="s">
        <v>165</v>
      </c>
      <c r="M1140" s="144"/>
      <c r="O1140" s="145"/>
      <c r="P1140" s="132"/>
    </row>
    <row r="1141" spans="1:16">
      <c r="A1141" s="133" t="s">
        <v>1252</v>
      </c>
      <c r="B1141" s="134" t="s">
        <v>1902</v>
      </c>
      <c r="C1141" s="135">
        <v>2.83</v>
      </c>
      <c r="D1141" s="136">
        <v>0.43231224099999999</v>
      </c>
      <c r="E1141" s="137">
        <v>0.6455107938614385</v>
      </c>
      <c r="F1141" s="138">
        <v>1</v>
      </c>
      <c r="G1141" s="139">
        <v>0.64549999999999996</v>
      </c>
      <c r="H1141" s="140">
        <v>3501.8374999999996</v>
      </c>
      <c r="I1141" s="141" t="s">
        <v>18</v>
      </c>
      <c r="J1141" s="141" t="s">
        <v>17</v>
      </c>
      <c r="K1141" s="142" t="s">
        <v>159</v>
      </c>
      <c r="L1141" s="143" t="s">
        <v>165</v>
      </c>
      <c r="M1141" s="144"/>
      <c r="O1141" s="145"/>
      <c r="P1141" s="132"/>
    </row>
    <row r="1142" spans="1:16">
      <c r="A1142" s="133" t="s">
        <v>1253</v>
      </c>
      <c r="B1142" s="134" t="s">
        <v>1902</v>
      </c>
      <c r="C1142" s="135">
        <v>4.6399999999999997</v>
      </c>
      <c r="D1142" s="136">
        <v>0.64846504900000002</v>
      </c>
      <c r="E1142" s="137">
        <v>0.96826124470388675</v>
      </c>
      <c r="F1142" s="138">
        <v>1</v>
      </c>
      <c r="G1142" s="139">
        <v>0.96830000000000005</v>
      </c>
      <c r="H1142" s="140">
        <v>5253.0275000000001</v>
      </c>
      <c r="I1142" s="141" t="s">
        <v>18</v>
      </c>
      <c r="J1142" s="141" t="s">
        <v>17</v>
      </c>
      <c r="K1142" s="142" t="s">
        <v>159</v>
      </c>
      <c r="L1142" s="143" t="s">
        <v>165</v>
      </c>
      <c r="M1142" s="144"/>
      <c r="O1142" s="145"/>
      <c r="P1142" s="132"/>
    </row>
    <row r="1143" spans="1:16">
      <c r="A1143" s="146" t="s">
        <v>1254</v>
      </c>
      <c r="B1143" s="147" t="s">
        <v>1902</v>
      </c>
      <c r="C1143" s="148">
        <v>9.56</v>
      </c>
      <c r="D1143" s="149">
        <v>1.3925586750000001</v>
      </c>
      <c r="E1143" s="150">
        <v>2.0793111333571583</v>
      </c>
      <c r="F1143" s="151">
        <v>1</v>
      </c>
      <c r="G1143" s="150">
        <v>2.0792999999999999</v>
      </c>
      <c r="H1143" s="152">
        <v>11280.202499999999</v>
      </c>
      <c r="I1143" s="153" t="s">
        <v>18</v>
      </c>
      <c r="J1143" s="153" t="s">
        <v>17</v>
      </c>
      <c r="K1143" s="154" t="s">
        <v>159</v>
      </c>
      <c r="L1143" s="155" t="s">
        <v>165</v>
      </c>
      <c r="M1143" s="144"/>
      <c r="O1143" s="145"/>
      <c r="P1143" s="132"/>
    </row>
    <row r="1144" spans="1:16">
      <c r="A1144" s="156" t="s">
        <v>1255</v>
      </c>
      <c r="B1144" s="157" t="s">
        <v>1903</v>
      </c>
      <c r="C1144" s="158">
        <v>3.61</v>
      </c>
      <c r="D1144" s="159">
        <v>0.46173360299999999</v>
      </c>
      <c r="E1144" s="160">
        <v>0.68944155718466527</v>
      </c>
      <c r="F1144" s="161">
        <v>1</v>
      </c>
      <c r="G1144" s="139">
        <v>0.68940000000000001</v>
      </c>
      <c r="H1144" s="140">
        <v>3739.9949999999999</v>
      </c>
      <c r="I1144" s="162" t="s">
        <v>18</v>
      </c>
      <c r="J1144" s="162" t="s">
        <v>17</v>
      </c>
      <c r="K1144" s="163" t="s">
        <v>159</v>
      </c>
      <c r="L1144" s="164" t="s">
        <v>165</v>
      </c>
      <c r="M1144" s="144"/>
      <c r="O1144" s="145"/>
      <c r="P1144" s="132"/>
    </row>
    <row r="1145" spans="1:16">
      <c r="A1145" s="133" t="s">
        <v>1256</v>
      </c>
      <c r="B1145" s="134" t="s">
        <v>1903</v>
      </c>
      <c r="C1145" s="135">
        <v>4.3099999999999996</v>
      </c>
      <c r="D1145" s="136">
        <v>0.56325818299999997</v>
      </c>
      <c r="E1145" s="137">
        <v>0.84103386944641578</v>
      </c>
      <c r="F1145" s="138">
        <v>1</v>
      </c>
      <c r="G1145" s="139">
        <v>0.84099999999999997</v>
      </c>
      <c r="H1145" s="140">
        <v>4562.4250000000002</v>
      </c>
      <c r="I1145" s="141" t="s">
        <v>18</v>
      </c>
      <c r="J1145" s="141" t="s">
        <v>17</v>
      </c>
      <c r="K1145" s="142" t="s">
        <v>159</v>
      </c>
      <c r="L1145" s="143" t="s">
        <v>165</v>
      </c>
      <c r="M1145" s="144"/>
      <c r="O1145" s="145"/>
      <c r="P1145" s="132"/>
    </row>
    <row r="1146" spans="1:16">
      <c r="A1146" s="133" t="s">
        <v>1257</v>
      </c>
      <c r="B1146" s="134" t="s">
        <v>1903</v>
      </c>
      <c r="C1146" s="135">
        <v>6.93</v>
      </c>
      <c r="D1146" s="136">
        <v>0.96583026299999997</v>
      </c>
      <c r="E1146" s="137">
        <v>1.4421378824767814</v>
      </c>
      <c r="F1146" s="138">
        <v>1</v>
      </c>
      <c r="G1146" s="139">
        <v>1.4420999999999999</v>
      </c>
      <c r="H1146" s="140">
        <v>7823.3924999999999</v>
      </c>
      <c r="I1146" s="141" t="s">
        <v>18</v>
      </c>
      <c r="J1146" s="141" t="s">
        <v>17</v>
      </c>
      <c r="K1146" s="142" t="s">
        <v>159</v>
      </c>
      <c r="L1146" s="143" t="s">
        <v>165</v>
      </c>
      <c r="M1146" s="144"/>
      <c r="O1146" s="145"/>
      <c r="P1146" s="132"/>
    </row>
    <row r="1147" spans="1:16">
      <c r="A1147" s="146" t="s">
        <v>1258</v>
      </c>
      <c r="B1147" s="147" t="s">
        <v>1903</v>
      </c>
      <c r="C1147" s="148">
        <v>12.45</v>
      </c>
      <c r="D1147" s="149">
        <v>1.99057358</v>
      </c>
      <c r="E1147" s="150">
        <v>2.9722423054530296</v>
      </c>
      <c r="F1147" s="151">
        <v>1</v>
      </c>
      <c r="G1147" s="150">
        <v>2.9722</v>
      </c>
      <c r="H1147" s="152">
        <v>16124.184999999999</v>
      </c>
      <c r="I1147" s="153" t="s">
        <v>18</v>
      </c>
      <c r="J1147" s="153" t="s">
        <v>17</v>
      </c>
      <c r="K1147" s="154" t="s">
        <v>159</v>
      </c>
      <c r="L1147" s="155" t="s">
        <v>165</v>
      </c>
      <c r="M1147" s="144"/>
      <c r="O1147" s="145"/>
      <c r="P1147" s="132"/>
    </row>
    <row r="1148" spans="1:16">
      <c r="A1148" s="156" t="s">
        <v>1259</v>
      </c>
      <c r="B1148" s="157" t="s">
        <v>1904</v>
      </c>
      <c r="C1148" s="158">
        <v>5.39</v>
      </c>
      <c r="D1148" s="159">
        <v>0.96630363600000002</v>
      </c>
      <c r="E1148" s="160">
        <v>1.4428447035011311</v>
      </c>
      <c r="F1148" s="161">
        <v>1</v>
      </c>
      <c r="G1148" s="139">
        <v>1.4428000000000001</v>
      </c>
      <c r="H1148" s="140">
        <v>7827.1900000000005</v>
      </c>
      <c r="I1148" s="162" t="s">
        <v>17</v>
      </c>
      <c r="J1148" s="162" t="s">
        <v>17</v>
      </c>
      <c r="K1148" s="163" t="s">
        <v>1260</v>
      </c>
      <c r="L1148" s="164" t="s">
        <v>1261</v>
      </c>
      <c r="M1148" s="144"/>
      <c r="O1148" s="145"/>
      <c r="P1148" s="132"/>
    </row>
    <row r="1149" spans="1:16">
      <c r="A1149" s="133" t="s">
        <v>1262</v>
      </c>
      <c r="B1149" s="134" t="s">
        <v>1904</v>
      </c>
      <c r="C1149" s="135">
        <v>10.69</v>
      </c>
      <c r="D1149" s="136">
        <v>1.016588922</v>
      </c>
      <c r="E1149" s="137">
        <v>1.5179286169483321</v>
      </c>
      <c r="F1149" s="138">
        <v>1</v>
      </c>
      <c r="G1149" s="139">
        <v>1.5179</v>
      </c>
      <c r="H1149" s="140">
        <v>8234.6075000000001</v>
      </c>
      <c r="I1149" s="141" t="s">
        <v>17</v>
      </c>
      <c r="J1149" s="141" t="s">
        <v>17</v>
      </c>
      <c r="K1149" s="142" t="s">
        <v>1260</v>
      </c>
      <c r="L1149" s="143" t="s">
        <v>1261</v>
      </c>
      <c r="M1149" s="144"/>
      <c r="O1149" s="145"/>
      <c r="P1149" s="132"/>
    </row>
    <row r="1150" spans="1:16">
      <c r="A1150" s="133" t="s">
        <v>1263</v>
      </c>
      <c r="B1150" s="134" t="s">
        <v>1904</v>
      </c>
      <c r="C1150" s="135">
        <v>19.170000000000002</v>
      </c>
      <c r="D1150" s="136">
        <v>2.0786379109999999</v>
      </c>
      <c r="E1150" s="137">
        <v>3.1037363295019262</v>
      </c>
      <c r="F1150" s="138">
        <v>1</v>
      </c>
      <c r="G1150" s="139">
        <v>3.1036999999999999</v>
      </c>
      <c r="H1150" s="140">
        <v>16837.572499999998</v>
      </c>
      <c r="I1150" s="141" t="s">
        <v>17</v>
      </c>
      <c r="J1150" s="141" t="s">
        <v>17</v>
      </c>
      <c r="K1150" s="142" t="s">
        <v>1260</v>
      </c>
      <c r="L1150" s="143" t="s">
        <v>1261</v>
      </c>
      <c r="M1150" s="144"/>
      <c r="O1150" s="145"/>
      <c r="P1150" s="132"/>
    </row>
    <row r="1151" spans="1:16">
      <c r="A1151" s="146" t="s">
        <v>1264</v>
      </c>
      <c r="B1151" s="147" t="s">
        <v>1904</v>
      </c>
      <c r="C1151" s="148">
        <v>31.95</v>
      </c>
      <c r="D1151" s="149">
        <v>4.4676065979999997</v>
      </c>
      <c r="E1151" s="150">
        <v>6.6708457643131611</v>
      </c>
      <c r="F1151" s="151">
        <v>1</v>
      </c>
      <c r="G1151" s="150">
        <v>6.6707999999999998</v>
      </c>
      <c r="H1151" s="152">
        <v>36189.089999999997</v>
      </c>
      <c r="I1151" s="153" t="s">
        <v>17</v>
      </c>
      <c r="J1151" s="153" t="s">
        <v>17</v>
      </c>
      <c r="K1151" s="154" t="s">
        <v>1260</v>
      </c>
      <c r="L1151" s="155" t="s">
        <v>1261</v>
      </c>
      <c r="M1151" s="144"/>
      <c r="O1151" s="145"/>
      <c r="P1151" s="132"/>
    </row>
    <row r="1152" spans="1:16">
      <c r="A1152" s="156" t="s">
        <v>1265</v>
      </c>
      <c r="B1152" s="157" t="s">
        <v>1905</v>
      </c>
      <c r="C1152" s="158">
        <v>8.01</v>
      </c>
      <c r="D1152" s="159">
        <v>0.41459332799999998</v>
      </c>
      <c r="E1152" s="160">
        <v>0.61905364434715549</v>
      </c>
      <c r="F1152" s="161">
        <v>1</v>
      </c>
      <c r="G1152" s="139">
        <v>0.61909999999999998</v>
      </c>
      <c r="H1152" s="140">
        <v>3358.6174999999998</v>
      </c>
      <c r="I1152" s="162" t="s">
        <v>17</v>
      </c>
      <c r="J1152" s="162" t="s">
        <v>17</v>
      </c>
      <c r="K1152" s="163" t="s">
        <v>1260</v>
      </c>
      <c r="L1152" s="164" t="s">
        <v>1261</v>
      </c>
      <c r="M1152" s="144"/>
      <c r="O1152" s="145"/>
      <c r="P1152" s="132"/>
    </row>
    <row r="1153" spans="1:16">
      <c r="A1153" s="133" t="s">
        <v>1266</v>
      </c>
      <c r="B1153" s="134" t="s">
        <v>1905</v>
      </c>
      <c r="C1153" s="135">
        <v>9.74</v>
      </c>
      <c r="D1153" s="136">
        <v>0.51745786800000004</v>
      </c>
      <c r="E1153" s="137">
        <v>0.77264672957185021</v>
      </c>
      <c r="F1153" s="138">
        <v>1</v>
      </c>
      <c r="G1153" s="139">
        <v>0.77259999999999995</v>
      </c>
      <c r="H1153" s="140">
        <v>4191.3549999999996</v>
      </c>
      <c r="I1153" s="141" t="s">
        <v>17</v>
      </c>
      <c r="J1153" s="141" t="s">
        <v>17</v>
      </c>
      <c r="K1153" s="142" t="s">
        <v>1260</v>
      </c>
      <c r="L1153" s="143" t="s">
        <v>1261</v>
      </c>
      <c r="M1153" s="144"/>
      <c r="O1153" s="145"/>
      <c r="P1153" s="132"/>
    </row>
    <row r="1154" spans="1:16">
      <c r="A1154" s="133" t="s">
        <v>1267</v>
      </c>
      <c r="B1154" s="134" t="s">
        <v>1905</v>
      </c>
      <c r="C1154" s="135">
        <v>14.29</v>
      </c>
      <c r="D1154" s="136">
        <v>0.77848374200000003</v>
      </c>
      <c r="E1154" s="137">
        <v>1.1623997903557937</v>
      </c>
      <c r="F1154" s="138">
        <v>1</v>
      </c>
      <c r="G1154" s="139">
        <v>1.1624000000000001</v>
      </c>
      <c r="H1154" s="140">
        <v>6306.02</v>
      </c>
      <c r="I1154" s="141" t="s">
        <v>17</v>
      </c>
      <c r="J1154" s="141" t="s">
        <v>17</v>
      </c>
      <c r="K1154" s="142" t="s">
        <v>1260</v>
      </c>
      <c r="L1154" s="143" t="s">
        <v>1261</v>
      </c>
      <c r="M1154" s="144"/>
      <c r="O1154" s="145"/>
      <c r="P1154" s="132"/>
    </row>
    <row r="1155" spans="1:16">
      <c r="A1155" s="146" t="s">
        <v>1268</v>
      </c>
      <c r="B1155" s="147" t="s">
        <v>1905</v>
      </c>
      <c r="C1155" s="148">
        <v>30</v>
      </c>
      <c r="D1155" s="149">
        <v>1.8298478629999999</v>
      </c>
      <c r="E1155" s="150">
        <v>2.7322532990473123</v>
      </c>
      <c r="F1155" s="151">
        <v>1</v>
      </c>
      <c r="G1155" s="150">
        <v>2.7323</v>
      </c>
      <c r="H1155" s="152">
        <v>14822.727499999999</v>
      </c>
      <c r="I1155" s="153" t="s">
        <v>17</v>
      </c>
      <c r="J1155" s="153" t="s">
        <v>17</v>
      </c>
      <c r="K1155" s="154" t="s">
        <v>1260</v>
      </c>
      <c r="L1155" s="155" t="s">
        <v>1261</v>
      </c>
      <c r="M1155" s="144"/>
      <c r="O1155" s="145"/>
      <c r="P1155" s="132"/>
    </row>
    <row r="1156" spans="1:16">
      <c r="A1156" s="156" t="s">
        <v>1269</v>
      </c>
      <c r="B1156" s="157" t="s">
        <v>1906</v>
      </c>
      <c r="C1156" s="158">
        <v>5.43</v>
      </c>
      <c r="D1156" s="159">
        <v>0.38929916399999998</v>
      </c>
      <c r="E1156" s="160">
        <v>0.58128544272063387</v>
      </c>
      <c r="F1156" s="161">
        <v>1</v>
      </c>
      <c r="G1156" s="139">
        <v>0.58130000000000004</v>
      </c>
      <c r="H1156" s="140">
        <v>3153.5525000000002</v>
      </c>
      <c r="I1156" s="162" t="s">
        <v>17</v>
      </c>
      <c r="J1156" s="162" t="s">
        <v>17</v>
      </c>
      <c r="K1156" s="163" t="s">
        <v>1260</v>
      </c>
      <c r="L1156" s="164" t="s">
        <v>1261</v>
      </c>
      <c r="M1156" s="144"/>
      <c r="O1156" s="145"/>
      <c r="P1156" s="132"/>
    </row>
    <row r="1157" spans="1:16">
      <c r="A1157" s="133" t="s">
        <v>1270</v>
      </c>
      <c r="B1157" s="134" t="s">
        <v>1906</v>
      </c>
      <c r="C1157" s="135">
        <v>6.91</v>
      </c>
      <c r="D1157" s="136">
        <v>0.45608906500000002</v>
      </c>
      <c r="E1157" s="137">
        <v>0.68101336603066775</v>
      </c>
      <c r="F1157" s="138">
        <v>1</v>
      </c>
      <c r="G1157" s="139">
        <v>0.68100000000000005</v>
      </c>
      <c r="H1157" s="140">
        <v>3694.4250000000002</v>
      </c>
      <c r="I1157" s="141" t="s">
        <v>17</v>
      </c>
      <c r="J1157" s="141" t="s">
        <v>17</v>
      </c>
      <c r="K1157" s="142" t="s">
        <v>1260</v>
      </c>
      <c r="L1157" s="143" t="s">
        <v>1261</v>
      </c>
      <c r="M1157" s="144"/>
      <c r="O1157" s="145"/>
      <c r="P1157" s="132"/>
    </row>
    <row r="1158" spans="1:16">
      <c r="A1158" s="133" t="s">
        <v>1271</v>
      </c>
      <c r="B1158" s="134" t="s">
        <v>1906</v>
      </c>
      <c r="C1158" s="135">
        <v>11.16</v>
      </c>
      <c r="D1158" s="136">
        <v>0.73558647600000004</v>
      </c>
      <c r="E1158" s="137">
        <v>1.0983473634198992</v>
      </c>
      <c r="F1158" s="138">
        <v>1</v>
      </c>
      <c r="G1158" s="139">
        <v>1.0983000000000001</v>
      </c>
      <c r="H1158" s="140">
        <v>5958.2775000000001</v>
      </c>
      <c r="I1158" s="141" t="s">
        <v>17</v>
      </c>
      <c r="J1158" s="141" t="s">
        <v>17</v>
      </c>
      <c r="K1158" s="142" t="s">
        <v>1260</v>
      </c>
      <c r="L1158" s="143" t="s">
        <v>1261</v>
      </c>
      <c r="M1158" s="144"/>
      <c r="O1158" s="145"/>
      <c r="P1158" s="132"/>
    </row>
    <row r="1159" spans="1:16">
      <c r="A1159" s="146" t="s">
        <v>1272</v>
      </c>
      <c r="B1159" s="147" t="s">
        <v>1906</v>
      </c>
      <c r="C1159" s="148">
        <v>26.66</v>
      </c>
      <c r="D1159" s="149">
        <v>1.8801899870000001</v>
      </c>
      <c r="E1159" s="150">
        <v>2.8074220806500314</v>
      </c>
      <c r="F1159" s="151">
        <v>1</v>
      </c>
      <c r="G1159" s="150">
        <v>2.8073999999999999</v>
      </c>
      <c r="H1159" s="152">
        <v>15230.144999999999</v>
      </c>
      <c r="I1159" s="153" t="s">
        <v>17</v>
      </c>
      <c r="J1159" s="153" t="s">
        <v>17</v>
      </c>
      <c r="K1159" s="154" t="s">
        <v>1260</v>
      </c>
      <c r="L1159" s="155" t="s">
        <v>1261</v>
      </c>
      <c r="M1159" s="144"/>
      <c r="O1159" s="145"/>
      <c r="P1159" s="132"/>
    </row>
    <row r="1160" spans="1:16">
      <c r="A1160" s="156" t="s">
        <v>1273</v>
      </c>
      <c r="B1160" s="157" t="s">
        <v>1907</v>
      </c>
      <c r="C1160" s="158">
        <v>4.71</v>
      </c>
      <c r="D1160" s="159">
        <v>0.30867165499999999</v>
      </c>
      <c r="E1160" s="160">
        <v>0.46089577431506057</v>
      </c>
      <c r="F1160" s="161">
        <v>1</v>
      </c>
      <c r="G1160" s="139">
        <v>0.46089999999999998</v>
      </c>
      <c r="H1160" s="140">
        <v>2500.3824999999997</v>
      </c>
      <c r="I1160" s="162" t="s">
        <v>17</v>
      </c>
      <c r="J1160" s="162" t="s">
        <v>17</v>
      </c>
      <c r="K1160" s="163" t="s">
        <v>1260</v>
      </c>
      <c r="L1160" s="164" t="s">
        <v>1261</v>
      </c>
      <c r="M1160" s="144"/>
      <c r="O1160" s="145"/>
      <c r="P1160" s="132"/>
    </row>
    <row r="1161" spans="1:16">
      <c r="A1161" s="133" t="s">
        <v>1274</v>
      </c>
      <c r="B1161" s="134" t="s">
        <v>1907</v>
      </c>
      <c r="C1161" s="135">
        <v>6.15</v>
      </c>
      <c r="D1161" s="136">
        <v>0.37181562800000001</v>
      </c>
      <c r="E1161" s="137">
        <v>0.55517974842717754</v>
      </c>
      <c r="F1161" s="138">
        <v>1</v>
      </c>
      <c r="G1161" s="139">
        <v>0.55520000000000003</v>
      </c>
      <c r="H1161" s="140">
        <v>3011.96</v>
      </c>
      <c r="I1161" s="141" t="s">
        <v>17</v>
      </c>
      <c r="J1161" s="141" t="s">
        <v>17</v>
      </c>
      <c r="K1161" s="142" t="s">
        <v>1260</v>
      </c>
      <c r="L1161" s="143" t="s">
        <v>1261</v>
      </c>
      <c r="M1161" s="144"/>
      <c r="O1161" s="145"/>
      <c r="P1161" s="132"/>
    </row>
    <row r="1162" spans="1:16">
      <c r="A1162" s="133" t="s">
        <v>1275</v>
      </c>
      <c r="B1162" s="134" t="s">
        <v>1907</v>
      </c>
      <c r="C1162" s="135">
        <v>9.2799999999999994</v>
      </c>
      <c r="D1162" s="136">
        <v>0.66133340500000004</v>
      </c>
      <c r="E1162" s="137">
        <v>0.98747574272049887</v>
      </c>
      <c r="F1162" s="138">
        <v>1</v>
      </c>
      <c r="G1162" s="139">
        <v>0.98750000000000004</v>
      </c>
      <c r="H1162" s="140">
        <v>5357.1875</v>
      </c>
      <c r="I1162" s="141" t="s">
        <v>17</v>
      </c>
      <c r="J1162" s="141" t="s">
        <v>17</v>
      </c>
      <c r="K1162" s="142" t="s">
        <v>1260</v>
      </c>
      <c r="L1162" s="143" t="s">
        <v>1261</v>
      </c>
      <c r="M1162" s="144"/>
      <c r="O1162" s="145"/>
      <c r="P1162" s="132"/>
    </row>
    <row r="1163" spans="1:16">
      <c r="A1163" s="146" t="s">
        <v>1276</v>
      </c>
      <c r="B1163" s="147" t="s">
        <v>1907</v>
      </c>
      <c r="C1163" s="148">
        <v>43.5</v>
      </c>
      <c r="D1163" s="149">
        <v>2.7669699169999999</v>
      </c>
      <c r="E1163" s="150">
        <v>4.1315252688239026</v>
      </c>
      <c r="F1163" s="151">
        <v>1</v>
      </c>
      <c r="G1163" s="150">
        <v>4.1315</v>
      </c>
      <c r="H1163" s="152">
        <v>22413.387500000001</v>
      </c>
      <c r="I1163" s="153" t="s">
        <v>17</v>
      </c>
      <c r="J1163" s="153" t="s">
        <v>17</v>
      </c>
      <c r="K1163" s="154" t="s">
        <v>1260</v>
      </c>
      <c r="L1163" s="155" t="s">
        <v>1261</v>
      </c>
      <c r="M1163" s="144"/>
      <c r="O1163" s="145"/>
      <c r="P1163" s="132"/>
    </row>
    <row r="1164" spans="1:16">
      <c r="A1164" s="156" t="s">
        <v>1277</v>
      </c>
      <c r="B1164" s="157" t="s">
        <v>1908</v>
      </c>
      <c r="C1164" s="158">
        <v>5.62</v>
      </c>
      <c r="D1164" s="159">
        <v>0.37939888100000002</v>
      </c>
      <c r="E1164" s="160">
        <v>0.56650274879552043</v>
      </c>
      <c r="F1164" s="161">
        <v>1</v>
      </c>
      <c r="G1164" s="139">
        <v>0.5665</v>
      </c>
      <c r="H1164" s="140">
        <v>3073.2624999999998</v>
      </c>
      <c r="I1164" s="162" t="s">
        <v>17</v>
      </c>
      <c r="J1164" s="162" t="s">
        <v>17</v>
      </c>
      <c r="K1164" s="163" t="s">
        <v>1260</v>
      </c>
      <c r="L1164" s="164" t="s">
        <v>1261</v>
      </c>
      <c r="M1164" s="144"/>
      <c r="O1164" s="145"/>
      <c r="P1164" s="132"/>
    </row>
    <row r="1165" spans="1:16">
      <c r="A1165" s="133" t="s">
        <v>1278</v>
      </c>
      <c r="B1165" s="134" t="s">
        <v>1908</v>
      </c>
      <c r="C1165" s="135">
        <v>7.25</v>
      </c>
      <c r="D1165" s="136">
        <v>0.46099080999999997</v>
      </c>
      <c r="E1165" s="137">
        <v>0.68833244933706972</v>
      </c>
      <c r="F1165" s="138">
        <v>1</v>
      </c>
      <c r="G1165" s="139">
        <v>0.68830000000000002</v>
      </c>
      <c r="H1165" s="140">
        <v>3734.0275000000001</v>
      </c>
      <c r="I1165" s="141" t="s">
        <v>17</v>
      </c>
      <c r="J1165" s="141" t="s">
        <v>17</v>
      </c>
      <c r="K1165" s="142" t="s">
        <v>1260</v>
      </c>
      <c r="L1165" s="143" t="s">
        <v>1261</v>
      </c>
      <c r="M1165" s="144"/>
      <c r="O1165" s="145"/>
      <c r="P1165" s="132"/>
    </row>
    <row r="1166" spans="1:16">
      <c r="A1166" s="133" t="s">
        <v>1279</v>
      </c>
      <c r="B1166" s="134" t="s">
        <v>1908</v>
      </c>
      <c r="C1166" s="135">
        <v>11.26</v>
      </c>
      <c r="D1166" s="136">
        <v>0.69086753700000003</v>
      </c>
      <c r="E1166" s="137">
        <v>1.0315748895529582</v>
      </c>
      <c r="F1166" s="138">
        <v>1</v>
      </c>
      <c r="G1166" s="139">
        <v>1.0316000000000001</v>
      </c>
      <c r="H1166" s="140">
        <v>5596.43</v>
      </c>
      <c r="I1166" s="141" t="s">
        <v>17</v>
      </c>
      <c r="J1166" s="141" t="s">
        <v>17</v>
      </c>
      <c r="K1166" s="142" t="s">
        <v>1260</v>
      </c>
      <c r="L1166" s="143" t="s">
        <v>1261</v>
      </c>
      <c r="M1166" s="144"/>
      <c r="O1166" s="145"/>
      <c r="P1166" s="132"/>
    </row>
    <row r="1167" spans="1:16">
      <c r="A1167" s="146" t="s">
        <v>1280</v>
      </c>
      <c r="B1167" s="147" t="s">
        <v>1908</v>
      </c>
      <c r="C1167" s="148">
        <v>25.29</v>
      </c>
      <c r="D1167" s="149">
        <v>1.7867044409999999</v>
      </c>
      <c r="E1167" s="150">
        <v>2.6678333221327124</v>
      </c>
      <c r="F1167" s="151">
        <v>1</v>
      </c>
      <c r="G1167" s="150">
        <v>2.6678000000000002</v>
      </c>
      <c r="H1167" s="152">
        <v>14472.815000000001</v>
      </c>
      <c r="I1167" s="153" t="s">
        <v>17</v>
      </c>
      <c r="J1167" s="153" t="s">
        <v>17</v>
      </c>
      <c r="K1167" s="154" t="s">
        <v>1260</v>
      </c>
      <c r="L1167" s="155" t="s">
        <v>1261</v>
      </c>
      <c r="M1167" s="144"/>
      <c r="O1167" s="145"/>
      <c r="P1167" s="132"/>
    </row>
    <row r="1168" spans="1:16">
      <c r="A1168" s="156" t="s">
        <v>1281</v>
      </c>
      <c r="B1168" s="157" t="s">
        <v>1909</v>
      </c>
      <c r="C1168" s="158">
        <v>4.46</v>
      </c>
      <c r="D1168" s="159">
        <v>0.337413138</v>
      </c>
      <c r="E1168" s="160">
        <v>0.50381137037861279</v>
      </c>
      <c r="F1168" s="161">
        <v>1</v>
      </c>
      <c r="G1168" s="139">
        <v>0.50380000000000003</v>
      </c>
      <c r="H1168" s="140">
        <v>2733.1150000000002</v>
      </c>
      <c r="I1168" s="162" t="s">
        <v>17</v>
      </c>
      <c r="J1168" s="162" t="s">
        <v>17</v>
      </c>
      <c r="K1168" s="163" t="s">
        <v>1260</v>
      </c>
      <c r="L1168" s="164" t="s">
        <v>1261</v>
      </c>
      <c r="M1168" s="144"/>
      <c r="O1168" s="145"/>
      <c r="P1168" s="132"/>
    </row>
    <row r="1169" spans="1:16">
      <c r="A1169" s="133" t="s">
        <v>1282</v>
      </c>
      <c r="B1169" s="134" t="s">
        <v>1909</v>
      </c>
      <c r="C1169" s="135">
        <v>5.36</v>
      </c>
      <c r="D1169" s="136">
        <v>0.39180258699999998</v>
      </c>
      <c r="E1169" s="137">
        <v>0.58502345061132643</v>
      </c>
      <c r="F1169" s="138">
        <v>1</v>
      </c>
      <c r="G1169" s="139">
        <v>0.58499999999999996</v>
      </c>
      <c r="H1169" s="140">
        <v>3173.625</v>
      </c>
      <c r="I1169" s="141" t="s">
        <v>17</v>
      </c>
      <c r="J1169" s="141" t="s">
        <v>17</v>
      </c>
      <c r="K1169" s="142" t="s">
        <v>1260</v>
      </c>
      <c r="L1169" s="143" t="s">
        <v>1261</v>
      </c>
      <c r="M1169" s="144"/>
      <c r="O1169" s="145"/>
      <c r="P1169" s="132"/>
    </row>
    <row r="1170" spans="1:16">
      <c r="A1170" s="133" t="s">
        <v>1283</v>
      </c>
      <c r="B1170" s="134" t="s">
        <v>1909</v>
      </c>
      <c r="C1170" s="135">
        <v>7.52</v>
      </c>
      <c r="D1170" s="136">
        <v>0.54552471300000005</v>
      </c>
      <c r="E1170" s="137">
        <v>0.81455498402059701</v>
      </c>
      <c r="F1170" s="138">
        <v>1</v>
      </c>
      <c r="G1170" s="139">
        <v>0.81459999999999999</v>
      </c>
      <c r="H1170" s="140">
        <v>4419.2049999999999</v>
      </c>
      <c r="I1170" s="141" t="s">
        <v>17</v>
      </c>
      <c r="J1170" s="141" t="s">
        <v>17</v>
      </c>
      <c r="K1170" s="142" t="s">
        <v>1260</v>
      </c>
      <c r="L1170" s="143" t="s">
        <v>1261</v>
      </c>
      <c r="M1170" s="144"/>
      <c r="O1170" s="145"/>
      <c r="P1170" s="132"/>
    </row>
    <row r="1171" spans="1:16">
      <c r="A1171" s="146" t="s">
        <v>1284</v>
      </c>
      <c r="B1171" s="147" t="s">
        <v>1909</v>
      </c>
      <c r="C1171" s="148">
        <v>16.41</v>
      </c>
      <c r="D1171" s="149">
        <v>1.24467298</v>
      </c>
      <c r="E1171" s="150">
        <v>1.858494317808786</v>
      </c>
      <c r="F1171" s="151">
        <v>1</v>
      </c>
      <c r="G1171" s="150">
        <v>1.8585</v>
      </c>
      <c r="H1171" s="152">
        <v>10082.362500000001</v>
      </c>
      <c r="I1171" s="153" t="s">
        <v>17</v>
      </c>
      <c r="J1171" s="153" t="s">
        <v>17</v>
      </c>
      <c r="K1171" s="154" t="s">
        <v>1260</v>
      </c>
      <c r="L1171" s="155" t="s">
        <v>1261</v>
      </c>
      <c r="M1171" s="144"/>
      <c r="O1171" s="145"/>
      <c r="P1171" s="132"/>
    </row>
    <row r="1172" spans="1:16">
      <c r="A1172" s="156" t="s">
        <v>1285</v>
      </c>
      <c r="B1172" s="157" t="s">
        <v>1910</v>
      </c>
      <c r="C1172" s="158">
        <v>3.73</v>
      </c>
      <c r="D1172" s="159">
        <v>0.31438178</v>
      </c>
      <c r="E1172" s="160">
        <v>0.46942189727024669</v>
      </c>
      <c r="F1172" s="161">
        <v>1</v>
      </c>
      <c r="G1172" s="139">
        <v>0.46939999999999998</v>
      </c>
      <c r="H1172" s="140">
        <v>2546.4949999999999</v>
      </c>
      <c r="I1172" s="162" t="s">
        <v>17</v>
      </c>
      <c r="J1172" s="162" t="s">
        <v>17</v>
      </c>
      <c r="K1172" s="163" t="s">
        <v>1260</v>
      </c>
      <c r="L1172" s="164" t="s">
        <v>1261</v>
      </c>
      <c r="M1172" s="144"/>
      <c r="O1172" s="145"/>
      <c r="P1172" s="132"/>
    </row>
    <row r="1173" spans="1:16">
      <c r="A1173" s="133" t="s">
        <v>1286</v>
      </c>
      <c r="B1173" s="134" t="s">
        <v>1910</v>
      </c>
      <c r="C1173" s="135">
        <v>5.79</v>
      </c>
      <c r="D1173" s="136">
        <v>0.42505905300000002</v>
      </c>
      <c r="E1173" s="137">
        <v>0.63468063292711918</v>
      </c>
      <c r="F1173" s="138">
        <v>1</v>
      </c>
      <c r="G1173" s="139">
        <v>0.63470000000000004</v>
      </c>
      <c r="H1173" s="140">
        <v>3443.2475000000004</v>
      </c>
      <c r="I1173" s="141" t="s">
        <v>17</v>
      </c>
      <c r="J1173" s="141" t="s">
        <v>17</v>
      </c>
      <c r="K1173" s="142" t="s">
        <v>1260</v>
      </c>
      <c r="L1173" s="143" t="s">
        <v>1261</v>
      </c>
      <c r="M1173" s="144"/>
      <c r="O1173" s="145"/>
      <c r="P1173" s="132"/>
    </row>
    <row r="1174" spans="1:16">
      <c r="A1174" s="133" t="s">
        <v>1287</v>
      </c>
      <c r="B1174" s="134" t="s">
        <v>1910</v>
      </c>
      <c r="C1174" s="135">
        <v>9.77</v>
      </c>
      <c r="D1174" s="136">
        <v>0.56344972299999996</v>
      </c>
      <c r="E1174" s="137">
        <v>0.84131986906828671</v>
      </c>
      <c r="F1174" s="138">
        <v>1</v>
      </c>
      <c r="G1174" s="139">
        <v>0.84130000000000005</v>
      </c>
      <c r="H1174" s="140">
        <v>4564.0525000000007</v>
      </c>
      <c r="I1174" s="141" t="s">
        <v>17</v>
      </c>
      <c r="J1174" s="141" t="s">
        <v>17</v>
      </c>
      <c r="K1174" s="142" t="s">
        <v>1260</v>
      </c>
      <c r="L1174" s="143" t="s">
        <v>1261</v>
      </c>
      <c r="M1174" s="144"/>
      <c r="O1174" s="145"/>
      <c r="P1174" s="132"/>
    </row>
    <row r="1175" spans="1:16">
      <c r="A1175" s="146" t="s">
        <v>1288</v>
      </c>
      <c r="B1175" s="147" t="s">
        <v>1910</v>
      </c>
      <c r="C1175" s="148">
        <v>10.747</v>
      </c>
      <c r="D1175" s="149">
        <v>0.97905528100000005</v>
      </c>
      <c r="E1175" s="150">
        <v>1.4618849334699819</v>
      </c>
      <c r="F1175" s="151">
        <v>1</v>
      </c>
      <c r="G1175" s="150">
        <v>1.4619</v>
      </c>
      <c r="H1175" s="152">
        <v>7930.8074999999999</v>
      </c>
      <c r="I1175" s="153" t="s">
        <v>17</v>
      </c>
      <c r="J1175" s="153" t="s">
        <v>17</v>
      </c>
      <c r="K1175" s="154" t="s">
        <v>1260</v>
      </c>
      <c r="L1175" s="155" t="s">
        <v>1261</v>
      </c>
      <c r="M1175" s="144"/>
      <c r="O1175" s="145"/>
      <c r="P1175" s="132"/>
    </row>
    <row r="1176" spans="1:16">
      <c r="A1176" s="156" t="s">
        <v>1289</v>
      </c>
      <c r="B1176" s="157" t="s">
        <v>1911</v>
      </c>
      <c r="C1176" s="158">
        <v>3.31</v>
      </c>
      <c r="D1176" s="159">
        <v>0.40035357999999999</v>
      </c>
      <c r="E1176" s="160">
        <v>0.5977914404026069</v>
      </c>
      <c r="F1176" s="161">
        <v>1</v>
      </c>
      <c r="G1176" s="139">
        <v>0.5978</v>
      </c>
      <c r="H1176" s="140">
        <v>3243.0650000000001</v>
      </c>
      <c r="I1176" s="162" t="s">
        <v>17</v>
      </c>
      <c r="J1176" s="162" t="s">
        <v>17</v>
      </c>
      <c r="K1176" s="163" t="s">
        <v>1260</v>
      </c>
      <c r="L1176" s="164" t="s">
        <v>1261</v>
      </c>
      <c r="M1176" s="144"/>
      <c r="O1176" s="145"/>
      <c r="P1176" s="132"/>
    </row>
    <row r="1177" spans="1:16">
      <c r="A1177" s="133" t="s">
        <v>1290</v>
      </c>
      <c r="B1177" s="134" t="s">
        <v>1911</v>
      </c>
      <c r="C1177" s="135">
        <v>3.91</v>
      </c>
      <c r="D1177" s="136">
        <v>0.48131315499999999</v>
      </c>
      <c r="E1177" s="137">
        <v>0.71867693605280913</v>
      </c>
      <c r="F1177" s="138">
        <v>1</v>
      </c>
      <c r="G1177" s="139">
        <v>0.71870000000000001</v>
      </c>
      <c r="H1177" s="140">
        <v>3898.9475000000002</v>
      </c>
      <c r="I1177" s="141" t="s">
        <v>17</v>
      </c>
      <c r="J1177" s="141" t="s">
        <v>17</v>
      </c>
      <c r="K1177" s="142" t="s">
        <v>1260</v>
      </c>
      <c r="L1177" s="143" t="s">
        <v>1261</v>
      </c>
      <c r="M1177" s="144"/>
      <c r="O1177" s="145"/>
      <c r="P1177" s="132"/>
    </row>
    <row r="1178" spans="1:16">
      <c r="A1178" s="133" t="s">
        <v>1291</v>
      </c>
      <c r="B1178" s="134" t="s">
        <v>1911</v>
      </c>
      <c r="C1178" s="135">
        <v>4.93</v>
      </c>
      <c r="D1178" s="136">
        <v>0.50107616099999996</v>
      </c>
      <c r="E1178" s="137">
        <v>0.74818624086138696</v>
      </c>
      <c r="F1178" s="138">
        <v>1</v>
      </c>
      <c r="G1178" s="139">
        <v>0.74819999999999998</v>
      </c>
      <c r="H1178" s="140">
        <v>4058.9849999999997</v>
      </c>
      <c r="I1178" s="141" t="s">
        <v>17</v>
      </c>
      <c r="J1178" s="141" t="s">
        <v>17</v>
      </c>
      <c r="K1178" s="142" t="s">
        <v>1260</v>
      </c>
      <c r="L1178" s="143" t="s">
        <v>1261</v>
      </c>
      <c r="M1178" s="144"/>
      <c r="O1178" s="145"/>
      <c r="P1178" s="132"/>
    </row>
    <row r="1179" spans="1:16">
      <c r="A1179" s="146" t="s">
        <v>1292</v>
      </c>
      <c r="B1179" s="147" t="s">
        <v>1911</v>
      </c>
      <c r="C1179" s="148">
        <v>8.3800000000000008</v>
      </c>
      <c r="D1179" s="149">
        <v>1.072007253</v>
      </c>
      <c r="E1179" s="150">
        <v>1.6006769813146466</v>
      </c>
      <c r="F1179" s="151">
        <v>1</v>
      </c>
      <c r="G1179" s="150">
        <v>1.6007</v>
      </c>
      <c r="H1179" s="152">
        <v>8683.7975000000006</v>
      </c>
      <c r="I1179" s="153" t="s">
        <v>17</v>
      </c>
      <c r="J1179" s="153" t="s">
        <v>17</v>
      </c>
      <c r="K1179" s="154" t="s">
        <v>1260</v>
      </c>
      <c r="L1179" s="155" t="s">
        <v>1261</v>
      </c>
      <c r="M1179" s="144"/>
      <c r="O1179" s="145"/>
      <c r="P1179" s="132"/>
    </row>
    <row r="1180" spans="1:16">
      <c r="A1180" s="156" t="s">
        <v>1293</v>
      </c>
      <c r="B1180" s="157" t="s">
        <v>1912</v>
      </c>
      <c r="C1180" s="158">
        <v>4.9800000000000004</v>
      </c>
      <c r="D1180" s="159">
        <v>0.37571395899999999</v>
      </c>
      <c r="E1180" s="160">
        <v>0.56100057536634496</v>
      </c>
      <c r="F1180" s="161">
        <v>1</v>
      </c>
      <c r="G1180" s="139">
        <v>0.56100000000000005</v>
      </c>
      <c r="H1180" s="140">
        <v>3043.4250000000002</v>
      </c>
      <c r="I1180" s="162" t="s">
        <v>17</v>
      </c>
      <c r="J1180" s="162" t="s">
        <v>17</v>
      </c>
      <c r="K1180" s="163" t="s">
        <v>1260</v>
      </c>
      <c r="L1180" s="164" t="s">
        <v>1261</v>
      </c>
      <c r="M1180" s="144"/>
      <c r="O1180" s="145"/>
      <c r="P1180" s="132"/>
    </row>
    <row r="1181" spans="1:16">
      <c r="A1181" s="133" t="s">
        <v>1294</v>
      </c>
      <c r="B1181" s="134" t="s">
        <v>1912</v>
      </c>
      <c r="C1181" s="135">
        <v>8.07</v>
      </c>
      <c r="D1181" s="136">
        <v>0.46963608499999998</v>
      </c>
      <c r="E1181" s="137">
        <v>0.70124121711910536</v>
      </c>
      <c r="F1181" s="138">
        <v>1</v>
      </c>
      <c r="G1181" s="139">
        <v>0.70120000000000005</v>
      </c>
      <c r="H1181" s="140">
        <v>3804.01</v>
      </c>
      <c r="I1181" s="141" t="s">
        <v>17</v>
      </c>
      <c r="J1181" s="141" t="s">
        <v>17</v>
      </c>
      <c r="K1181" s="142" t="s">
        <v>1260</v>
      </c>
      <c r="L1181" s="143" t="s">
        <v>1261</v>
      </c>
      <c r="M1181" s="144"/>
      <c r="O1181" s="145"/>
      <c r="P1181" s="132"/>
    </row>
    <row r="1182" spans="1:16">
      <c r="A1182" s="133" t="s">
        <v>1295</v>
      </c>
      <c r="B1182" s="134" t="s">
        <v>1912</v>
      </c>
      <c r="C1182" s="135">
        <v>10.98</v>
      </c>
      <c r="D1182" s="136">
        <v>0.82573021800000002</v>
      </c>
      <c r="E1182" s="137">
        <v>1.2329462781428822</v>
      </c>
      <c r="F1182" s="138">
        <v>1</v>
      </c>
      <c r="G1182" s="139">
        <v>1.2329000000000001</v>
      </c>
      <c r="H1182" s="140">
        <v>6688.482500000001</v>
      </c>
      <c r="I1182" s="141" t="s">
        <v>17</v>
      </c>
      <c r="J1182" s="141" t="s">
        <v>17</v>
      </c>
      <c r="K1182" s="142" t="s">
        <v>1260</v>
      </c>
      <c r="L1182" s="143" t="s">
        <v>1261</v>
      </c>
      <c r="M1182" s="144"/>
      <c r="O1182" s="145"/>
      <c r="P1182" s="132"/>
    </row>
    <row r="1183" spans="1:16">
      <c r="A1183" s="146" t="s">
        <v>1296</v>
      </c>
      <c r="B1183" s="147" t="s">
        <v>1912</v>
      </c>
      <c r="C1183" s="148">
        <v>21.2</v>
      </c>
      <c r="D1183" s="149">
        <v>1.7590833130000001</v>
      </c>
      <c r="E1183" s="150">
        <v>2.6265905939106626</v>
      </c>
      <c r="F1183" s="151">
        <v>1</v>
      </c>
      <c r="G1183" s="150">
        <v>2.6265999999999998</v>
      </c>
      <c r="H1183" s="152">
        <v>14249.304999999998</v>
      </c>
      <c r="I1183" s="153" t="s">
        <v>17</v>
      </c>
      <c r="J1183" s="153" t="s">
        <v>17</v>
      </c>
      <c r="K1183" s="154" t="s">
        <v>1260</v>
      </c>
      <c r="L1183" s="155" t="s">
        <v>1261</v>
      </c>
      <c r="M1183" s="144"/>
      <c r="O1183" s="145"/>
      <c r="P1183" s="132"/>
    </row>
    <row r="1184" spans="1:16">
      <c r="A1184" s="156" t="s">
        <v>1297</v>
      </c>
      <c r="B1184" s="157" t="s">
        <v>1913</v>
      </c>
      <c r="C1184" s="158">
        <v>5.74</v>
      </c>
      <c r="D1184" s="159">
        <v>0.37782386000000001</v>
      </c>
      <c r="E1184" s="160">
        <v>0.56415099244990619</v>
      </c>
      <c r="F1184" s="161">
        <v>1</v>
      </c>
      <c r="G1184" s="139">
        <v>0.56420000000000003</v>
      </c>
      <c r="H1184" s="140">
        <v>3060.7850000000003</v>
      </c>
      <c r="I1184" s="162" t="s">
        <v>17</v>
      </c>
      <c r="J1184" s="162" t="s">
        <v>17</v>
      </c>
      <c r="K1184" s="163" t="s">
        <v>1260</v>
      </c>
      <c r="L1184" s="164" t="s">
        <v>1261</v>
      </c>
      <c r="M1184" s="144"/>
      <c r="O1184" s="145"/>
      <c r="P1184" s="132"/>
    </row>
    <row r="1185" spans="1:16">
      <c r="A1185" s="133" t="s">
        <v>1298</v>
      </c>
      <c r="B1185" s="134" t="s">
        <v>1913</v>
      </c>
      <c r="C1185" s="135">
        <v>7.79</v>
      </c>
      <c r="D1185" s="136">
        <v>0.47941092400000002</v>
      </c>
      <c r="E1185" s="137">
        <v>0.7158366032413267</v>
      </c>
      <c r="F1185" s="138">
        <v>1</v>
      </c>
      <c r="G1185" s="139">
        <v>0.71579999999999999</v>
      </c>
      <c r="H1185" s="140">
        <v>3883.2150000000001</v>
      </c>
      <c r="I1185" s="141" t="s">
        <v>17</v>
      </c>
      <c r="J1185" s="141" t="s">
        <v>17</v>
      </c>
      <c r="K1185" s="142" t="s">
        <v>1260</v>
      </c>
      <c r="L1185" s="143" t="s">
        <v>1261</v>
      </c>
      <c r="M1185" s="144"/>
      <c r="O1185" s="145"/>
      <c r="P1185" s="132"/>
    </row>
    <row r="1186" spans="1:16">
      <c r="A1186" s="133" t="s">
        <v>1299</v>
      </c>
      <c r="B1186" s="134" t="s">
        <v>1913</v>
      </c>
      <c r="C1186" s="135">
        <v>9.4499999999999993</v>
      </c>
      <c r="D1186" s="136">
        <v>0.60539922000000002</v>
      </c>
      <c r="E1186" s="137">
        <v>0.90395712645410775</v>
      </c>
      <c r="F1186" s="138">
        <v>1</v>
      </c>
      <c r="G1186" s="139">
        <v>0.90400000000000003</v>
      </c>
      <c r="H1186" s="140">
        <v>4904.2</v>
      </c>
      <c r="I1186" s="141" t="s">
        <v>17</v>
      </c>
      <c r="J1186" s="141" t="s">
        <v>17</v>
      </c>
      <c r="K1186" s="142" t="s">
        <v>1260</v>
      </c>
      <c r="L1186" s="143" t="s">
        <v>1261</v>
      </c>
      <c r="M1186" s="144"/>
      <c r="O1186" s="145"/>
      <c r="P1186" s="132"/>
    </row>
    <row r="1187" spans="1:16">
      <c r="A1187" s="146" t="s">
        <v>1300</v>
      </c>
      <c r="B1187" s="147" t="s">
        <v>1913</v>
      </c>
      <c r="C1187" s="148">
        <v>10.395</v>
      </c>
      <c r="D1187" s="149">
        <v>0.77339360300000004</v>
      </c>
      <c r="E1187" s="150">
        <v>1.1547994049048642</v>
      </c>
      <c r="F1187" s="151">
        <v>1</v>
      </c>
      <c r="G1187" s="150">
        <v>1.1548</v>
      </c>
      <c r="H1187" s="152">
        <v>6264.79</v>
      </c>
      <c r="I1187" s="153" t="s">
        <v>17</v>
      </c>
      <c r="J1187" s="153" t="s">
        <v>17</v>
      </c>
      <c r="K1187" s="154" t="s">
        <v>1260</v>
      </c>
      <c r="L1187" s="155" t="s">
        <v>1261</v>
      </c>
      <c r="M1187" s="144"/>
      <c r="O1187" s="145"/>
      <c r="P1187" s="132"/>
    </row>
    <row r="1188" spans="1:16">
      <c r="A1188" s="156" t="s">
        <v>1301</v>
      </c>
      <c r="B1188" s="157" t="s">
        <v>1914</v>
      </c>
      <c r="C1188" s="158">
        <v>8.9499999999999993</v>
      </c>
      <c r="D1188" s="159">
        <v>0.59071762299999997</v>
      </c>
      <c r="E1188" s="160">
        <v>0.88203517182080426</v>
      </c>
      <c r="F1188" s="161">
        <v>1</v>
      </c>
      <c r="G1188" s="139">
        <v>0.88200000000000001</v>
      </c>
      <c r="H1188" s="140">
        <v>4784.8500000000004</v>
      </c>
      <c r="I1188" s="162" t="s">
        <v>17</v>
      </c>
      <c r="J1188" s="162" t="s">
        <v>17</v>
      </c>
      <c r="K1188" s="163" t="s">
        <v>1260</v>
      </c>
      <c r="L1188" s="164" t="s">
        <v>1261</v>
      </c>
      <c r="M1188" s="144"/>
      <c r="O1188" s="145"/>
      <c r="P1188" s="132"/>
    </row>
    <row r="1189" spans="1:16">
      <c r="A1189" s="133" t="s">
        <v>1302</v>
      </c>
      <c r="B1189" s="134" t="s">
        <v>1914</v>
      </c>
      <c r="C1189" s="135">
        <v>11.3</v>
      </c>
      <c r="D1189" s="136">
        <v>0.77388873300000005</v>
      </c>
      <c r="E1189" s="137">
        <v>1.1555387125835581</v>
      </c>
      <c r="F1189" s="138">
        <v>1</v>
      </c>
      <c r="G1189" s="139">
        <v>1.1555</v>
      </c>
      <c r="H1189" s="140">
        <v>6268.5874999999996</v>
      </c>
      <c r="I1189" s="141" t="s">
        <v>17</v>
      </c>
      <c r="J1189" s="141" t="s">
        <v>17</v>
      </c>
      <c r="K1189" s="142" t="s">
        <v>1260</v>
      </c>
      <c r="L1189" s="143" t="s">
        <v>1261</v>
      </c>
      <c r="M1189" s="144"/>
      <c r="O1189" s="145"/>
      <c r="P1189" s="132"/>
    </row>
    <row r="1190" spans="1:16">
      <c r="A1190" s="133" t="s">
        <v>1303</v>
      </c>
      <c r="B1190" s="134" t="s">
        <v>1914</v>
      </c>
      <c r="C1190" s="135">
        <v>14.12</v>
      </c>
      <c r="D1190" s="136">
        <v>1.1189859</v>
      </c>
      <c r="E1190" s="137">
        <v>1.6708235578940183</v>
      </c>
      <c r="F1190" s="138">
        <v>1</v>
      </c>
      <c r="G1190" s="139">
        <v>1.6708000000000001</v>
      </c>
      <c r="H1190" s="140">
        <v>9064.09</v>
      </c>
      <c r="I1190" s="141" t="s">
        <v>17</v>
      </c>
      <c r="J1190" s="141" t="s">
        <v>17</v>
      </c>
      <c r="K1190" s="142" t="s">
        <v>1260</v>
      </c>
      <c r="L1190" s="143" t="s">
        <v>1261</v>
      </c>
      <c r="M1190" s="144"/>
      <c r="O1190" s="145"/>
      <c r="P1190" s="132"/>
    </row>
    <row r="1191" spans="1:16">
      <c r="A1191" s="146" t="s">
        <v>1304</v>
      </c>
      <c r="B1191" s="147" t="s">
        <v>1914</v>
      </c>
      <c r="C1191" s="148">
        <v>19.84</v>
      </c>
      <c r="D1191" s="149">
        <v>1.884613629</v>
      </c>
      <c r="E1191" s="150">
        <v>2.814027280291322</v>
      </c>
      <c r="F1191" s="151">
        <v>1</v>
      </c>
      <c r="G1191" s="150">
        <v>2.8140000000000001</v>
      </c>
      <c r="H1191" s="152">
        <v>15265.95</v>
      </c>
      <c r="I1191" s="153" t="s">
        <v>17</v>
      </c>
      <c r="J1191" s="153" t="s">
        <v>17</v>
      </c>
      <c r="K1191" s="154" t="s">
        <v>1260</v>
      </c>
      <c r="L1191" s="155" t="s">
        <v>1261</v>
      </c>
      <c r="M1191" s="144"/>
      <c r="O1191" s="145"/>
      <c r="P1191" s="132"/>
    </row>
    <row r="1192" spans="1:16">
      <c r="A1192" s="156" t="s">
        <v>1305</v>
      </c>
      <c r="B1192" s="157" t="s">
        <v>1915</v>
      </c>
      <c r="C1192" s="158">
        <v>4.3600000000000003</v>
      </c>
      <c r="D1192" s="159">
        <v>0.394298449</v>
      </c>
      <c r="E1192" s="160">
        <v>0.58875016872891173</v>
      </c>
      <c r="F1192" s="161">
        <v>1</v>
      </c>
      <c r="G1192" s="139">
        <v>0.58879999999999999</v>
      </c>
      <c r="H1192" s="140">
        <v>3194.24</v>
      </c>
      <c r="I1192" s="162" t="s">
        <v>17</v>
      </c>
      <c r="J1192" s="162" t="s">
        <v>17</v>
      </c>
      <c r="K1192" s="163" t="s">
        <v>1260</v>
      </c>
      <c r="L1192" s="164" t="s">
        <v>1261</v>
      </c>
      <c r="M1192" s="144"/>
      <c r="O1192" s="145"/>
      <c r="P1192" s="132"/>
    </row>
    <row r="1193" spans="1:16">
      <c r="A1193" s="133" t="s">
        <v>1306</v>
      </c>
      <c r="B1193" s="134" t="s">
        <v>1915</v>
      </c>
      <c r="C1193" s="135">
        <v>7.07</v>
      </c>
      <c r="D1193" s="136">
        <v>0.54586850200000003</v>
      </c>
      <c r="E1193" s="137">
        <v>0.81506831556493975</v>
      </c>
      <c r="F1193" s="138">
        <v>1</v>
      </c>
      <c r="G1193" s="139">
        <v>0.81510000000000005</v>
      </c>
      <c r="H1193" s="140">
        <v>4421.9175000000005</v>
      </c>
      <c r="I1193" s="141" t="s">
        <v>17</v>
      </c>
      <c r="J1193" s="141" t="s">
        <v>17</v>
      </c>
      <c r="K1193" s="142" t="s">
        <v>1260</v>
      </c>
      <c r="L1193" s="143" t="s">
        <v>1261</v>
      </c>
      <c r="M1193" s="144"/>
      <c r="O1193" s="145"/>
      <c r="P1193" s="132"/>
    </row>
    <row r="1194" spans="1:16">
      <c r="A1194" s="133" t="s">
        <v>1307</v>
      </c>
      <c r="B1194" s="134" t="s">
        <v>1915</v>
      </c>
      <c r="C1194" s="135">
        <v>9.5</v>
      </c>
      <c r="D1194" s="136">
        <v>0.817832958</v>
      </c>
      <c r="E1194" s="137">
        <v>1.2211544154832954</v>
      </c>
      <c r="F1194" s="138">
        <v>1</v>
      </c>
      <c r="G1194" s="139">
        <v>1.2212000000000001</v>
      </c>
      <c r="H1194" s="140">
        <v>6625.01</v>
      </c>
      <c r="I1194" s="141" t="s">
        <v>17</v>
      </c>
      <c r="J1194" s="141" t="s">
        <v>17</v>
      </c>
      <c r="K1194" s="142" t="s">
        <v>1260</v>
      </c>
      <c r="L1194" s="143" t="s">
        <v>1261</v>
      </c>
      <c r="M1194" s="144"/>
      <c r="O1194" s="145"/>
      <c r="P1194" s="132"/>
    </row>
    <row r="1195" spans="1:16">
      <c r="A1195" s="146" t="s">
        <v>1308</v>
      </c>
      <c r="B1195" s="147" t="s">
        <v>1915</v>
      </c>
      <c r="C1195" s="148">
        <v>10.42</v>
      </c>
      <c r="D1195" s="149">
        <v>1.395025687</v>
      </c>
      <c r="E1195" s="150">
        <v>2.082994773845575</v>
      </c>
      <c r="F1195" s="151">
        <v>1</v>
      </c>
      <c r="G1195" s="150">
        <v>2.0830000000000002</v>
      </c>
      <c r="H1195" s="152">
        <v>11300.275000000001</v>
      </c>
      <c r="I1195" s="153" t="s">
        <v>17</v>
      </c>
      <c r="J1195" s="153" t="s">
        <v>17</v>
      </c>
      <c r="K1195" s="154" t="s">
        <v>1260</v>
      </c>
      <c r="L1195" s="155" t="s">
        <v>1261</v>
      </c>
      <c r="M1195" s="144"/>
      <c r="O1195" s="145"/>
      <c r="P1195" s="132"/>
    </row>
    <row r="1196" spans="1:16">
      <c r="A1196" s="156" t="s">
        <v>1309</v>
      </c>
      <c r="B1196" s="157" t="s">
        <v>1916</v>
      </c>
      <c r="C1196" s="158">
        <v>2.35</v>
      </c>
      <c r="D1196" s="159">
        <v>0.18184198700000001</v>
      </c>
      <c r="E1196" s="160">
        <v>0.27151894916089458</v>
      </c>
      <c r="F1196" s="161">
        <v>1</v>
      </c>
      <c r="G1196" s="139">
        <v>0.27150000000000002</v>
      </c>
      <c r="H1196" s="140">
        <v>1472.8875</v>
      </c>
      <c r="I1196" s="162" t="s">
        <v>18</v>
      </c>
      <c r="J1196" s="162" t="s">
        <v>17</v>
      </c>
      <c r="K1196" s="163" t="s">
        <v>159</v>
      </c>
      <c r="L1196" s="164" t="s">
        <v>165</v>
      </c>
      <c r="M1196" s="144"/>
      <c r="O1196" s="145"/>
      <c r="P1196" s="132"/>
    </row>
    <row r="1197" spans="1:16">
      <c r="A1197" s="133" t="s">
        <v>1310</v>
      </c>
      <c r="B1197" s="134" t="s">
        <v>1916</v>
      </c>
      <c r="C1197" s="135">
        <v>2.4900000000000002</v>
      </c>
      <c r="D1197" s="136">
        <v>0.28564166600000002</v>
      </c>
      <c r="E1197" s="137">
        <v>0.42650834534098675</v>
      </c>
      <c r="F1197" s="138">
        <v>1</v>
      </c>
      <c r="G1197" s="139">
        <v>0.42649999999999999</v>
      </c>
      <c r="H1197" s="140">
        <v>2313.7624999999998</v>
      </c>
      <c r="I1197" s="141" t="s">
        <v>18</v>
      </c>
      <c r="J1197" s="141" t="s">
        <v>17</v>
      </c>
      <c r="K1197" s="142" t="s">
        <v>159</v>
      </c>
      <c r="L1197" s="143" t="s">
        <v>165</v>
      </c>
      <c r="M1197" s="144"/>
      <c r="O1197" s="145"/>
      <c r="P1197" s="132"/>
    </row>
    <row r="1198" spans="1:16">
      <c r="A1198" s="133" t="s">
        <v>1311</v>
      </c>
      <c r="B1198" s="134" t="s">
        <v>1916</v>
      </c>
      <c r="C1198" s="135">
        <v>3.54</v>
      </c>
      <c r="D1198" s="136">
        <v>0.48125058799999998</v>
      </c>
      <c r="E1198" s="137">
        <v>0.71858351359096506</v>
      </c>
      <c r="F1198" s="138">
        <v>1</v>
      </c>
      <c r="G1198" s="139">
        <v>0.71860000000000002</v>
      </c>
      <c r="H1198" s="140">
        <v>3898.4050000000002</v>
      </c>
      <c r="I1198" s="141" t="s">
        <v>18</v>
      </c>
      <c r="J1198" s="141" t="s">
        <v>17</v>
      </c>
      <c r="K1198" s="142" t="s">
        <v>159</v>
      </c>
      <c r="L1198" s="143" t="s">
        <v>165</v>
      </c>
      <c r="M1198" s="144"/>
      <c r="O1198" s="145"/>
      <c r="P1198" s="132"/>
    </row>
    <row r="1199" spans="1:16">
      <c r="A1199" s="146" t="s">
        <v>1312</v>
      </c>
      <c r="B1199" s="147" t="s">
        <v>1916</v>
      </c>
      <c r="C1199" s="148">
        <v>6.68</v>
      </c>
      <c r="D1199" s="149">
        <v>1.0747766030000001</v>
      </c>
      <c r="E1199" s="150">
        <v>1.6048120604251646</v>
      </c>
      <c r="F1199" s="151">
        <v>1</v>
      </c>
      <c r="G1199" s="150">
        <v>1.6048</v>
      </c>
      <c r="H1199" s="152">
        <v>8706.0400000000009</v>
      </c>
      <c r="I1199" s="153" t="s">
        <v>18</v>
      </c>
      <c r="J1199" s="153" t="s">
        <v>17</v>
      </c>
      <c r="K1199" s="154" t="s">
        <v>159</v>
      </c>
      <c r="L1199" s="155" t="s">
        <v>165</v>
      </c>
      <c r="M1199" s="144"/>
      <c r="O1199" s="145"/>
      <c r="P1199" s="132"/>
    </row>
    <row r="1200" spans="1:16">
      <c r="A1200" s="156" t="s">
        <v>1313</v>
      </c>
      <c r="B1200" s="157" t="s">
        <v>1917</v>
      </c>
      <c r="C1200" s="158">
        <v>10.01</v>
      </c>
      <c r="D1200" s="159">
        <v>0.40244486600000001</v>
      </c>
      <c r="E1200" s="160">
        <v>0.60091406233653299</v>
      </c>
      <c r="F1200" s="161">
        <v>1</v>
      </c>
      <c r="G1200" s="139">
        <v>0.60089999999999999</v>
      </c>
      <c r="H1200" s="140">
        <v>3259.8825000000002</v>
      </c>
      <c r="I1200" s="162" t="s">
        <v>18</v>
      </c>
      <c r="J1200" s="162" t="s">
        <v>17</v>
      </c>
      <c r="K1200" s="163" t="s">
        <v>159</v>
      </c>
      <c r="L1200" s="164" t="s">
        <v>165</v>
      </c>
      <c r="M1200" s="144"/>
      <c r="O1200" s="145"/>
      <c r="P1200" s="132"/>
    </row>
    <row r="1201" spans="1:16">
      <c r="A1201" s="133" t="s">
        <v>1314</v>
      </c>
      <c r="B1201" s="134" t="s">
        <v>1917</v>
      </c>
      <c r="C1201" s="135">
        <v>11.26</v>
      </c>
      <c r="D1201" s="136">
        <v>0.52639301299999997</v>
      </c>
      <c r="E1201" s="137">
        <v>0.78598831927302404</v>
      </c>
      <c r="F1201" s="138">
        <v>1</v>
      </c>
      <c r="G1201" s="139">
        <v>0.78600000000000003</v>
      </c>
      <c r="H1201" s="140">
        <v>4264.05</v>
      </c>
      <c r="I1201" s="141" t="s">
        <v>18</v>
      </c>
      <c r="J1201" s="141" t="s">
        <v>17</v>
      </c>
      <c r="K1201" s="142" t="s">
        <v>159</v>
      </c>
      <c r="L1201" s="143" t="s">
        <v>165</v>
      </c>
      <c r="M1201" s="144"/>
      <c r="O1201" s="145"/>
      <c r="P1201" s="132"/>
    </row>
    <row r="1202" spans="1:16">
      <c r="A1202" s="133" t="s">
        <v>1315</v>
      </c>
      <c r="B1202" s="134" t="s">
        <v>1917</v>
      </c>
      <c r="C1202" s="135">
        <v>12.385999999999999</v>
      </c>
      <c r="D1202" s="136">
        <v>0.69137896799999998</v>
      </c>
      <c r="E1202" s="137">
        <v>1.0323385372120011</v>
      </c>
      <c r="F1202" s="138">
        <v>1</v>
      </c>
      <c r="G1202" s="139">
        <v>1.0323</v>
      </c>
      <c r="H1202" s="140">
        <v>5600.2275</v>
      </c>
      <c r="I1202" s="141" t="s">
        <v>18</v>
      </c>
      <c r="J1202" s="141" t="s">
        <v>17</v>
      </c>
      <c r="K1202" s="142" t="s">
        <v>159</v>
      </c>
      <c r="L1202" s="143" t="s">
        <v>165</v>
      </c>
      <c r="M1202" s="144"/>
      <c r="O1202" s="145"/>
      <c r="P1202" s="132"/>
    </row>
    <row r="1203" spans="1:16">
      <c r="A1203" s="146" t="s">
        <v>1316</v>
      </c>
      <c r="B1203" s="147" t="s">
        <v>1917</v>
      </c>
      <c r="C1203" s="148">
        <v>13.47</v>
      </c>
      <c r="D1203" s="149">
        <v>1.8898790430000001</v>
      </c>
      <c r="E1203" s="150">
        <v>2.8218893791374873</v>
      </c>
      <c r="F1203" s="151">
        <v>1</v>
      </c>
      <c r="G1203" s="150">
        <v>2.8218999999999999</v>
      </c>
      <c r="H1203" s="152">
        <v>15308.807499999999</v>
      </c>
      <c r="I1203" s="153" t="s">
        <v>18</v>
      </c>
      <c r="J1203" s="153" t="s">
        <v>17</v>
      </c>
      <c r="K1203" s="154" t="s">
        <v>159</v>
      </c>
      <c r="L1203" s="155" t="s">
        <v>165</v>
      </c>
      <c r="M1203" s="144"/>
      <c r="O1203" s="145"/>
      <c r="P1203" s="132"/>
    </row>
    <row r="1204" spans="1:16">
      <c r="A1204" s="156" t="s">
        <v>1317</v>
      </c>
      <c r="B1204" s="157" t="s">
        <v>1918</v>
      </c>
      <c r="C1204" s="158">
        <v>3.56</v>
      </c>
      <c r="D1204" s="159">
        <v>0.21769349900000001</v>
      </c>
      <c r="E1204" s="160">
        <v>0.32505094704908966</v>
      </c>
      <c r="F1204" s="161">
        <v>1</v>
      </c>
      <c r="G1204" s="139">
        <v>0.3251</v>
      </c>
      <c r="H1204" s="140">
        <v>1763.6675</v>
      </c>
      <c r="I1204" s="162" t="s">
        <v>18</v>
      </c>
      <c r="J1204" s="162" t="s">
        <v>17</v>
      </c>
      <c r="K1204" s="163" t="s">
        <v>159</v>
      </c>
      <c r="L1204" s="164" t="s">
        <v>165</v>
      </c>
      <c r="M1204" s="144"/>
      <c r="O1204" s="145"/>
      <c r="P1204" s="132"/>
    </row>
    <row r="1205" spans="1:16">
      <c r="A1205" s="133" t="s">
        <v>1318</v>
      </c>
      <c r="B1205" s="134" t="s">
        <v>1918</v>
      </c>
      <c r="C1205" s="135">
        <v>4.1399999999999997</v>
      </c>
      <c r="D1205" s="136">
        <v>0.33038151999999998</v>
      </c>
      <c r="E1205" s="137">
        <v>0.49331204862262673</v>
      </c>
      <c r="F1205" s="138">
        <v>1</v>
      </c>
      <c r="G1205" s="139">
        <v>0.49330000000000002</v>
      </c>
      <c r="H1205" s="140">
        <v>2676.1525000000001</v>
      </c>
      <c r="I1205" s="141" t="s">
        <v>18</v>
      </c>
      <c r="J1205" s="141" t="s">
        <v>17</v>
      </c>
      <c r="K1205" s="142" t="s">
        <v>159</v>
      </c>
      <c r="L1205" s="143" t="s">
        <v>165</v>
      </c>
      <c r="M1205" s="144"/>
      <c r="O1205" s="145"/>
      <c r="P1205" s="132"/>
    </row>
    <row r="1206" spans="1:16">
      <c r="A1206" s="133" t="s">
        <v>1319</v>
      </c>
      <c r="B1206" s="134" t="s">
        <v>1918</v>
      </c>
      <c r="C1206" s="135">
        <v>5.37</v>
      </c>
      <c r="D1206" s="136">
        <v>0.61392213699999998</v>
      </c>
      <c r="E1206" s="137">
        <v>0.91668319432107137</v>
      </c>
      <c r="F1206" s="138">
        <v>1</v>
      </c>
      <c r="G1206" s="139">
        <v>0.91669999999999996</v>
      </c>
      <c r="H1206" s="140">
        <v>4973.0974999999999</v>
      </c>
      <c r="I1206" s="141" t="s">
        <v>18</v>
      </c>
      <c r="J1206" s="141" t="s">
        <v>17</v>
      </c>
      <c r="K1206" s="142" t="s">
        <v>159</v>
      </c>
      <c r="L1206" s="143" t="s">
        <v>165</v>
      </c>
      <c r="M1206" s="144"/>
      <c r="O1206" s="145"/>
      <c r="P1206" s="132"/>
    </row>
    <row r="1207" spans="1:16">
      <c r="A1207" s="146" t="s">
        <v>1320</v>
      </c>
      <c r="B1207" s="147" t="s">
        <v>1918</v>
      </c>
      <c r="C1207" s="148">
        <v>9.5</v>
      </c>
      <c r="D1207" s="149">
        <v>1.4537302350000001</v>
      </c>
      <c r="E1207" s="150">
        <v>2.1706499817922706</v>
      </c>
      <c r="F1207" s="151">
        <v>1</v>
      </c>
      <c r="G1207" s="150">
        <v>2.1705999999999999</v>
      </c>
      <c r="H1207" s="152">
        <v>11775.504999999999</v>
      </c>
      <c r="I1207" s="153" t="s">
        <v>18</v>
      </c>
      <c r="J1207" s="153" t="s">
        <v>17</v>
      </c>
      <c r="K1207" s="154" t="s">
        <v>159</v>
      </c>
      <c r="L1207" s="155" t="s">
        <v>165</v>
      </c>
      <c r="M1207" s="144"/>
      <c r="O1207" s="145"/>
      <c r="P1207" s="132"/>
    </row>
    <row r="1208" spans="1:16">
      <c r="A1208" s="156" t="s">
        <v>1321</v>
      </c>
      <c r="B1208" s="157" t="s">
        <v>1919</v>
      </c>
      <c r="C1208" s="158">
        <v>3.8069999999999999</v>
      </c>
      <c r="D1208" s="159">
        <v>0.31466485100000002</v>
      </c>
      <c r="E1208" s="160">
        <v>0.46984456720322498</v>
      </c>
      <c r="F1208" s="161">
        <v>1</v>
      </c>
      <c r="G1208" s="139">
        <v>0.4698</v>
      </c>
      <c r="H1208" s="140">
        <v>2548.665</v>
      </c>
      <c r="I1208" s="162" t="s">
        <v>18</v>
      </c>
      <c r="J1208" s="162" t="s">
        <v>17</v>
      </c>
      <c r="K1208" s="163" t="s">
        <v>159</v>
      </c>
      <c r="L1208" s="164" t="s">
        <v>165</v>
      </c>
      <c r="M1208" s="144"/>
      <c r="O1208" s="145"/>
      <c r="P1208" s="132"/>
    </row>
    <row r="1209" spans="1:16">
      <c r="A1209" s="133" t="s">
        <v>1322</v>
      </c>
      <c r="B1209" s="134" t="s">
        <v>1919</v>
      </c>
      <c r="C1209" s="135">
        <v>4.2300000000000004</v>
      </c>
      <c r="D1209" s="136">
        <v>0.33234317899999999</v>
      </c>
      <c r="E1209" s="137">
        <v>0.4962411168707207</v>
      </c>
      <c r="F1209" s="138">
        <v>1</v>
      </c>
      <c r="G1209" s="139">
        <v>0.49619999999999997</v>
      </c>
      <c r="H1209" s="140">
        <v>2691.8849999999998</v>
      </c>
      <c r="I1209" s="141" t="s">
        <v>18</v>
      </c>
      <c r="J1209" s="141" t="s">
        <v>17</v>
      </c>
      <c r="K1209" s="142" t="s">
        <v>159</v>
      </c>
      <c r="L1209" s="143" t="s">
        <v>165</v>
      </c>
      <c r="M1209" s="144"/>
      <c r="O1209" s="145"/>
      <c r="P1209" s="132"/>
    </row>
    <row r="1210" spans="1:16">
      <c r="A1210" s="133" t="s">
        <v>1323</v>
      </c>
      <c r="B1210" s="134" t="s">
        <v>1919</v>
      </c>
      <c r="C1210" s="135">
        <v>5.1100000000000003</v>
      </c>
      <c r="D1210" s="136">
        <v>0.58996198799999999</v>
      </c>
      <c r="E1210" s="137">
        <v>0.88090688882888346</v>
      </c>
      <c r="F1210" s="138">
        <v>1</v>
      </c>
      <c r="G1210" s="139">
        <v>0.88090000000000002</v>
      </c>
      <c r="H1210" s="140">
        <v>4778.8824999999997</v>
      </c>
      <c r="I1210" s="141" t="s">
        <v>18</v>
      </c>
      <c r="J1210" s="141" t="s">
        <v>17</v>
      </c>
      <c r="K1210" s="142" t="s">
        <v>159</v>
      </c>
      <c r="L1210" s="143" t="s">
        <v>165</v>
      </c>
      <c r="M1210" s="144"/>
      <c r="O1210" s="145"/>
      <c r="P1210" s="132"/>
    </row>
    <row r="1211" spans="1:16">
      <c r="A1211" s="146" t="s">
        <v>1324</v>
      </c>
      <c r="B1211" s="147" t="s">
        <v>1919</v>
      </c>
      <c r="C1211" s="148">
        <v>10.83</v>
      </c>
      <c r="D1211" s="149">
        <v>1.6892807190000001</v>
      </c>
      <c r="E1211" s="150">
        <v>2.5223642417668941</v>
      </c>
      <c r="F1211" s="151">
        <v>1</v>
      </c>
      <c r="G1211" s="150">
        <v>2.5224000000000002</v>
      </c>
      <c r="H1211" s="152">
        <v>13684.02</v>
      </c>
      <c r="I1211" s="153" t="s">
        <v>18</v>
      </c>
      <c r="J1211" s="153" t="s">
        <v>17</v>
      </c>
      <c r="K1211" s="154" t="s">
        <v>159</v>
      </c>
      <c r="L1211" s="155" t="s">
        <v>165</v>
      </c>
      <c r="M1211" s="144"/>
      <c r="O1211" s="145"/>
      <c r="P1211" s="132"/>
    </row>
    <row r="1212" spans="1:16">
      <c r="A1212" s="156" t="s">
        <v>1325</v>
      </c>
      <c r="B1212" s="157" t="s">
        <v>1920</v>
      </c>
      <c r="C1212" s="158">
        <v>3.3</v>
      </c>
      <c r="D1212" s="159">
        <v>0.32828039599999997</v>
      </c>
      <c r="E1212" s="160">
        <v>0.49017473699318037</v>
      </c>
      <c r="F1212" s="161">
        <v>1</v>
      </c>
      <c r="G1212" s="139">
        <v>0.49020000000000002</v>
      </c>
      <c r="H1212" s="140">
        <v>2659.335</v>
      </c>
      <c r="I1212" s="162" t="s">
        <v>18</v>
      </c>
      <c r="J1212" s="162" t="s">
        <v>17</v>
      </c>
      <c r="K1212" s="163" t="s">
        <v>159</v>
      </c>
      <c r="L1212" s="164" t="s">
        <v>165</v>
      </c>
      <c r="M1212" s="144"/>
      <c r="O1212" s="145"/>
      <c r="P1212" s="132"/>
    </row>
    <row r="1213" spans="1:16">
      <c r="A1213" s="133" t="s">
        <v>1326</v>
      </c>
      <c r="B1213" s="134" t="s">
        <v>1920</v>
      </c>
      <c r="C1213" s="135">
        <v>4.05</v>
      </c>
      <c r="D1213" s="136">
        <v>0.45103642799999999</v>
      </c>
      <c r="E1213" s="137">
        <v>0.67346897701818154</v>
      </c>
      <c r="F1213" s="138">
        <v>1</v>
      </c>
      <c r="G1213" s="139">
        <v>0.67349999999999999</v>
      </c>
      <c r="H1213" s="140">
        <v>3653.7374999999997</v>
      </c>
      <c r="I1213" s="141" t="s">
        <v>18</v>
      </c>
      <c r="J1213" s="141" t="s">
        <v>17</v>
      </c>
      <c r="K1213" s="142" t="s">
        <v>159</v>
      </c>
      <c r="L1213" s="143" t="s">
        <v>165</v>
      </c>
      <c r="M1213" s="144"/>
      <c r="O1213" s="145"/>
      <c r="P1213" s="132"/>
    </row>
    <row r="1214" spans="1:16">
      <c r="A1214" s="133" t="s">
        <v>1327</v>
      </c>
      <c r="B1214" s="134" t="s">
        <v>1920</v>
      </c>
      <c r="C1214" s="135">
        <v>6.13</v>
      </c>
      <c r="D1214" s="136">
        <v>0.72749571400000002</v>
      </c>
      <c r="E1214" s="137">
        <v>1.086266571561026</v>
      </c>
      <c r="F1214" s="138">
        <v>1</v>
      </c>
      <c r="G1214" s="139">
        <v>1.0863</v>
      </c>
      <c r="H1214" s="140">
        <v>5893.1774999999998</v>
      </c>
      <c r="I1214" s="141" t="s">
        <v>18</v>
      </c>
      <c r="J1214" s="141" t="s">
        <v>17</v>
      </c>
      <c r="K1214" s="142" t="s">
        <v>159</v>
      </c>
      <c r="L1214" s="143" t="s">
        <v>165</v>
      </c>
      <c r="M1214" s="144"/>
      <c r="O1214" s="145"/>
      <c r="P1214" s="132"/>
    </row>
    <row r="1215" spans="1:16">
      <c r="A1215" s="146" t="s">
        <v>1328</v>
      </c>
      <c r="B1215" s="147" t="s">
        <v>1920</v>
      </c>
      <c r="C1215" s="148">
        <v>11.56</v>
      </c>
      <c r="D1215" s="149">
        <v>1.7090246520000001</v>
      </c>
      <c r="E1215" s="150">
        <v>2.5518450675591415</v>
      </c>
      <c r="F1215" s="151">
        <v>1</v>
      </c>
      <c r="G1215" s="150">
        <v>2.5518000000000001</v>
      </c>
      <c r="H1215" s="152">
        <v>13843.515000000001</v>
      </c>
      <c r="I1215" s="153" t="s">
        <v>18</v>
      </c>
      <c r="J1215" s="153" t="s">
        <v>17</v>
      </c>
      <c r="K1215" s="154" t="s">
        <v>159</v>
      </c>
      <c r="L1215" s="155" t="s">
        <v>165</v>
      </c>
      <c r="M1215" s="144"/>
      <c r="O1215" s="145"/>
      <c r="P1215" s="132"/>
    </row>
    <row r="1216" spans="1:16">
      <c r="A1216" s="156" t="s">
        <v>1329</v>
      </c>
      <c r="B1216" s="157" t="s">
        <v>1921</v>
      </c>
      <c r="C1216" s="158">
        <v>4.42</v>
      </c>
      <c r="D1216" s="159">
        <v>0.356041789</v>
      </c>
      <c r="E1216" s="160">
        <v>0.53162690312356153</v>
      </c>
      <c r="F1216" s="161">
        <v>1</v>
      </c>
      <c r="G1216" s="139">
        <v>0.53159999999999996</v>
      </c>
      <c r="H1216" s="140">
        <v>2883.93</v>
      </c>
      <c r="I1216" s="162" t="s">
        <v>18</v>
      </c>
      <c r="J1216" s="162" t="s">
        <v>17</v>
      </c>
      <c r="K1216" s="163" t="s">
        <v>159</v>
      </c>
      <c r="L1216" s="164" t="s">
        <v>165</v>
      </c>
      <c r="M1216" s="144"/>
      <c r="O1216" s="145"/>
      <c r="P1216" s="132"/>
    </row>
    <row r="1217" spans="1:16">
      <c r="A1217" s="133" t="s">
        <v>1330</v>
      </c>
      <c r="B1217" s="134" t="s">
        <v>1921</v>
      </c>
      <c r="C1217" s="135">
        <v>4.4400000000000004</v>
      </c>
      <c r="D1217" s="136">
        <v>0.43292656099999999</v>
      </c>
      <c r="E1217" s="137">
        <v>0.64642807112836875</v>
      </c>
      <c r="F1217" s="138">
        <v>1</v>
      </c>
      <c r="G1217" s="139">
        <v>0.64639999999999997</v>
      </c>
      <c r="H1217" s="140">
        <v>3506.72</v>
      </c>
      <c r="I1217" s="141" t="s">
        <v>18</v>
      </c>
      <c r="J1217" s="141" t="s">
        <v>17</v>
      </c>
      <c r="K1217" s="142" t="s">
        <v>159</v>
      </c>
      <c r="L1217" s="143" t="s">
        <v>165</v>
      </c>
      <c r="M1217" s="144"/>
      <c r="O1217" s="145"/>
      <c r="P1217" s="132"/>
    </row>
    <row r="1218" spans="1:16">
      <c r="A1218" s="133" t="s">
        <v>1331</v>
      </c>
      <c r="B1218" s="134" t="s">
        <v>1921</v>
      </c>
      <c r="C1218" s="135">
        <v>5.29</v>
      </c>
      <c r="D1218" s="136">
        <v>0.66798659599999999</v>
      </c>
      <c r="E1218" s="137">
        <v>0.99741001290028253</v>
      </c>
      <c r="F1218" s="138">
        <v>1</v>
      </c>
      <c r="G1218" s="139">
        <v>0.99739999999999995</v>
      </c>
      <c r="H1218" s="140">
        <v>5410.8949999999995</v>
      </c>
      <c r="I1218" s="141" t="s">
        <v>18</v>
      </c>
      <c r="J1218" s="141" t="s">
        <v>17</v>
      </c>
      <c r="K1218" s="142" t="s">
        <v>159</v>
      </c>
      <c r="L1218" s="143" t="s">
        <v>165</v>
      </c>
      <c r="M1218" s="144"/>
      <c r="O1218" s="145"/>
      <c r="P1218" s="132"/>
    </row>
    <row r="1219" spans="1:16">
      <c r="A1219" s="146" t="s">
        <v>1332</v>
      </c>
      <c r="B1219" s="147" t="s">
        <v>1921</v>
      </c>
      <c r="C1219" s="148">
        <v>7.1</v>
      </c>
      <c r="D1219" s="149">
        <v>1.191142379</v>
      </c>
      <c r="E1219" s="150">
        <v>1.7785646339593064</v>
      </c>
      <c r="F1219" s="151">
        <v>1</v>
      </c>
      <c r="G1219" s="150">
        <v>1.7786</v>
      </c>
      <c r="H1219" s="152">
        <v>9648.9050000000007</v>
      </c>
      <c r="I1219" s="153" t="s">
        <v>18</v>
      </c>
      <c r="J1219" s="153" t="s">
        <v>17</v>
      </c>
      <c r="K1219" s="154" t="s">
        <v>159</v>
      </c>
      <c r="L1219" s="155" t="s">
        <v>165</v>
      </c>
      <c r="M1219" s="144"/>
      <c r="O1219" s="145"/>
      <c r="P1219" s="132"/>
    </row>
    <row r="1220" spans="1:16">
      <c r="A1220" s="156" t="s">
        <v>1333</v>
      </c>
      <c r="B1220" s="157" t="s">
        <v>1922</v>
      </c>
      <c r="C1220" s="158">
        <v>3.36</v>
      </c>
      <c r="D1220" s="159">
        <v>1.1910232700000001</v>
      </c>
      <c r="E1220" s="160">
        <v>1.7783867853169268</v>
      </c>
      <c r="F1220" s="161">
        <v>1</v>
      </c>
      <c r="G1220" s="139">
        <v>1.7784</v>
      </c>
      <c r="H1220" s="140">
        <v>9647.82</v>
      </c>
      <c r="I1220" s="162" t="s">
        <v>18</v>
      </c>
      <c r="J1220" s="162" t="s">
        <v>17</v>
      </c>
      <c r="K1220" s="163" t="s">
        <v>159</v>
      </c>
      <c r="L1220" s="164" t="s">
        <v>165</v>
      </c>
      <c r="M1220" s="144"/>
      <c r="O1220" s="145"/>
      <c r="P1220" s="132"/>
    </row>
    <row r="1221" spans="1:16">
      <c r="A1221" s="133" t="s">
        <v>1334</v>
      </c>
      <c r="B1221" s="134" t="s">
        <v>1922</v>
      </c>
      <c r="C1221" s="135">
        <v>5.1100000000000003</v>
      </c>
      <c r="D1221" s="136">
        <v>1.398727407</v>
      </c>
      <c r="E1221" s="137">
        <v>2.0885220293549853</v>
      </c>
      <c r="F1221" s="138">
        <v>1</v>
      </c>
      <c r="G1221" s="139">
        <v>2.0884999999999998</v>
      </c>
      <c r="H1221" s="140">
        <v>11330.112499999999</v>
      </c>
      <c r="I1221" s="141" t="s">
        <v>18</v>
      </c>
      <c r="J1221" s="141" t="s">
        <v>17</v>
      </c>
      <c r="K1221" s="142" t="s">
        <v>159</v>
      </c>
      <c r="L1221" s="143" t="s">
        <v>165</v>
      </c>
      <c r="M1221" s="144"/>
      <c r="O1221" s="145"/>
      <c r="P1221" s="132"/>
    </row>
    <row r="1222" spans="1:16">
      <c r="A1222" s="133" t="s">
        <v>1335</v>
      </c>
      <c r="B1222" s="134" t="s">
        <v>1922</v>
      </c>
      <c r="C1222" s="135">
        <v>9.14</v>
      </c>
      <c r="D1222" s="136">
        <v>2.0561449139999999</v>
      </c>
      <c r="E1222" s="137">
        <v>3.0701507148170233</v>
      </c>
      <c r="F1222" s="138">
        <v>1</v>
      </c>
      <c r="G1222" s="139">
        <v>3.0701999999999998</v>
      </c>
      <c r="H1222" s="140">
        <v>16655.834999999999</v>
      </c>
      <c r="I1222" s="141" t="s">
        <v>18</v>
      </c>
      <c r="J1222" s="141" t="s">
        <v>17</v>
      </c>
      <c r="K1222" s="142" t="s">
        <v>159</v>
      </c>
      <c r="L1222" s="143" t="s">
        <v>165</v>
      </c>
      <c r="M1222" s="144"/>
      <c r="O1222" s="145"/>
      <c r="P1222" s="132"/>
    </row>
    <row r="1223" spans="1:16">
      <c r="A1223" s="146" t="s">
        <v>1336</v>
      </c>
      <c r="B1223" s="147" t="s">
        <v>1922</v>
      </c>
      <c r="C1223" s="148">
        <v>18.010000000000002</v>
      </c>
      <c r="D1223" s="149">
        <v>3.9955163850000002</v>
      </c>
      <c r="E1223" s="150">
        <v>5.9659401445626319</v>
      </c>
      <c r="F1223" s="151">
        <v>1</v>
      </c>
      <c r="G1223" s="150">
        <v>5.9659000000000004</v>
      </c>
      <c r="H1223" s="152">
        <v>32365.007500000003</v>
      </c>
      <c r="I1223" s="153" t="s">
        <v>18</v>
      </c>
      <c r="J1223" s="153" t="s">
        <v>17</v>
      </c>
      <c r="K1223" s="154" t="s">
        <v>159</v>
      </c>
      <c r="L1223" s="155" t="s">
        <v>165</v>
      </c>
      <c r="M1223" s="144"/>
      <c r="O1223" s="145"/>
      <c r="P1223" s="132"/>
    </row>
    <row r="1224" spans="1:16">
      <c r="A1224" s="156" t="s">
        <v>1337</v>
      </c>
      <c r="B1224" s="157" t="s">
        <v>1923</v>
      </c>
      <c r="C1224" s="158">
        <v>3.02</v>
      </c>
      <c r="D1224" s="159">
        <v>0.72521495999999996</v>
      </c>
      <c r="E1224" s="160">
        <v>1.0828610438301038</v>
      </c>
      <c r="F1224" s="161">
        <v>1</v>
      </c>
      <c r="G1224" s="139">
        <v>1.0829</v>
      </c>
      <c r="H1224" s="140">
        <v>5874.7325000000001</v>
      </c>
      <c r="I1224" s="162" t="s">
        <v>18</v>
      </c>
      <c r="J1224" s="162" t="s">
        <v>17</v>
      </c>
      <c r="K1224" s="163" t="s">
        <v>159</v>
      </c>
      <c r="L1224" s="164" t="s">
        <v>165</v>
      </c>
      <c r="M1224" s="144"/>
      <c r="O1224" s="145"/>
      <c r="P1224" s="132"/>
    </row>
    <row r="1225" spans="1:16">
      <c r="A1225" s="133" t="s">
        <v>1338</v>
      </c>
      <c r="B1225" s="134" t="s">
        <v>1923</v>
      </c>
      <c r="C1225" s="135">
        <v>4.92</v>
      </c>
      <c r="D1225" s="136">
        <v>1.00469381</v>
      </c>
      <c r="E1225" s="137">
        <v>1.5001673267002711</v>
      </c>
      <c r="F1225" s="138">
        <v>1</v>
      </c>
      <c r="G1225" s="139">
        <v>1.5002</v>
      </c>
      <c r="H1225" s="140">
        <v>8138.585</v>
      </c>
      <c r="I1225" s="141" t="s">
        <v>18</v>
      </c>
      <c r="J1225" s="141" t="s">
        <v>17</v>
      </c>
      <c r="K1225" s="142" t="s">
        <v>159</v>
      </c>
      <c r="L1225" s="143" t="s">
        <v>165</v>
      </c>
      <c r="M1225" s="144"/>
      <c r="O1225" s="145"/>
      <c r="P1225" s="132"/>
    </row>
    <row r="1226" spans="1:16">
      <c r="A1226" s="133" t="s">
        <v>1339</v>
      </c>
      <c r="B1226" s="134" t="s">
        <v>1923</v>
      </c>
      <c r="C1226" s="135">
        <v>7.99</v>
      </c>
      <c r="D1226" s="136">
        <v>1.520429451</v>
      </c>
      <c r="E1226" s="137">
        <v>2.2702424980034772</v>
      </c>
      <c r="F1226" s="138">
        <v>1</v>
      </c>
      <c r="G1226" s="139">
        <v>2.2702</v>
      </c>
      <c r="H1226" s="140">
        <v>12315.834999999999</v>
      </c>
      <c r="I1226" s="141" t="s">
        <v>18</v>
      </c>
      <c r="J1226" s="141" t="s">
        <v>17</v>
      </c>
      <c r="K1226" s="142" t="s">
        <v>159</v>
      </c>
      <c r="L1226" s="143" t="s">
        <v>165</v>
      </c>
      <c r="M1226" s="144"/>
      <c r="O1226" s="145"/>
      <c r="P1226" s="132"/>
    </row>
    <row r="1227" spans="1:16">
      <c r="A1227" s="146" t="s">
        <v>1340</v>
      </c>
      <c r="B1227" s="147" t="s">
        <v>1923</v>
      </c>
      <c r="C1227" s="148">
        <v>14.37</v>
      </c>
      <c r="D1227" s="149">
        <v>2.9731227420000002</v>
      </c>
      <c r="E1227" s="150">
        <v>4.4393441578165191</v>
      </c>
      <c r="F1227" s="151">
        <v>1</v>
      </c>
      <c r="G1227" s="150">
        <v>4.4393000000000002</v>
      </c>
      <c r="H1227" s="152">
        <v>24083.202500000003</v>
      </c>
      <c r="I1227" s="153" t="s">
        <v>18</v>
      </c>
      <c r="J1227" s="153" t="s">
        <v>17</v>
      </c>
      <c r="K1227" s="154" t="s">
        <v>159</v>
      </c>
      <c r="L1227" s="155" t="s">
        <v>165</v>
      </c>
      <c r="M1227" s="144"/>
      <c r="O1227" s="145"/>
      <c r="P1227" s="132"/>
    </row>
    <row r="1228" spans="1:16">
      <c r="A1228" s="156" t="s">
        <v>1341</v>
      </c>
      <c r="B1228" s="157" t="s">
        <v>1924</v>
      </c>
      <c r="C1228" s="158">
        <v>2.7</v>
      </c>
      <c r="D1228" s="159">
        <v>0.65584737900000001</v>
      </c>
      <c r="E1228" s="160">
        <v>0.97928423514205731</v>
      </c>
      <c r="F1228" s="161">
        <v>1</v>
      </c>
      <c r="G1228" s="139">
        <v>0.97929999999999995</v>
      </c>
      <c r="H1228" s="140">
        <v>5312.7024999999994</v>
      </c>
      <c r="I1228" s="162" t="s">
        <v>18</v>
      </c>
      <c r="J1228" s="162" t="s">
        <v>17</v>
      </c>
      <c r="K1228" s="163" t="s">
        <v>159</v>
      </c>
      <c r="L1228" s="164" t="s">
        <v>165</v>
      </c>
      <c r="M1228" s="144"/>
      <c r="O1228" s="145"/>
      <c r="P1228" s="132"/>
    </row>
    <row r="1229" spans="1:16">
      <c r="A1229" s="133" t="s">
        <v>1342</v>
      </c>
      <c r="B1229" s="134" t="s">
        <v>1924</v>
      </c>
      <c r="C1229" s="135">
        <v>4.18</v>
      </c>
      <c r="D1229" s="136">
        <v>0.86578629699999998</v>
      </c>
      <c r="E1229" s="137">
        <v>1.2927563619250495</v>
      </c>
      <c r="F1229" s="138">
        <v>1</v>
      </c>
      <c r="G1229" s="139">
        <v>1.2927999999999999</v>
      </c>
      <c r="H1229" s="140">
        <v>7013.44</v>
      </c>
      <c r="I1229" s="141" t="s">
        <v>18</v>
      </c>
      <c r="J1229" s="141" t="s">
        <v>17</v>
      </c>
      <c r="K1229" s="142" t="s">
        <v>159</v>
      </c>
      <c r="L1229" s="143" t="s">
        <v>165</v>
      </c>
      <c r="M1229" s="144"/>
      <c r="O1229" s="145"/>
      <c r="P1229" s="132"/>
    </row>
    <row r="1230" spans="1:16">
      <c r="A1230" s="133" t="s">
        <v>1343</v>
      </c>
      <c r="B1230" s="134" t="s">
        <v>1924</v>
      </c>
      <c r="C1230" s="135">
        <v>7.07</v>
      </c>
      <c r="D1230" s="136">
        <v>1.3007133289999999</v>
      </c>
      <c r="E1230" s="137">
        <v>1.9421714537778829</v>
      </c>
      <c r="F1230" s="138">
        <v>1</v>
      </c>
      <c r="G1230" s="139">
        <v>1.9421999999999999</v>
      </c>
      <c r="H1230" s="140">
        <v>10536.434999999999</v>
      </c>
      <c r="I1230" s="141" t="s">
        <v>18</v>
      </c>
      <c r="J1230" s="141" t="s">
        <v>17</v>
      </c>
      <c r="K1230" s="142" t="s">
        <v>159</v>
      </c>
      <c r="L1230" s="143" t="s">
        <v>165</v>
      </c>
      <c r="M1230" s="144"/>
      <c r="O1230" s="145"/>
      <c r="P1230" s="132"/>
    </row>
    <row r="1231" spans="1:16">
      <c r="A1231" s="146" t="s">
        <v>1344</v>
      </c>
      <c r="B1231" s="147" t="s">
        <v>1924</v>
      </c>
      <c r="C1231" s="148">
        <v>13.33</v>
      </c>
      <c r="D1231" s="149">
        <v>2.4938378490000002</v>
      </c>
      <c r="E1231" s="150">
        <v>3.7236957388622556</v>
      </c>
      <c r="F1231" s="151">
        <v>1</v>
      </c>
      <c r="G1231" s="150">
        <v>3.7237</v>
      </c>
      <c r="H1231" s="152">
        <v>20201.072499999998</v>
      </c>
      <c r="I1231" s="153" t="s">
        <v>18</v>
      </c>
      <c r="J1231" s="153" t="s">
        <v>17</v>
      </c>
      <c r="K1231" s="154" t="s">
        <v>159</v>
      </c>
      <c r="L1231" s="155" t="s">
        <v>165</v>
      </c>
      <c r="M1231" s="144"/>
      <c r="O1231" s="145"/>
      <c r="P1231" s="132"/>
    </row>
    <row r="1232" spans="1:16">
      <c r="A1232" s="156" t="s">
        <v>1345</v>
      </c>
      <c r="B1232" s="157" t="s">
        <v>1925</v>
      </c>
      <c r="C1232" s="158">
        <v>2.42</v>
      </c>
      <c r="D1232" s="159">
        <v>0.39472452099999999</v>
      </c>
      <c r="E1232" s="160">
        <v>0.58938636185248816</v>
      </c>
      <c r="F1232" s="161">
        <v>1</v>
      </c>
      <c r="G1232" s="139">
        <v>0.58940000000000003</v>
      </c>
      <c r="H1232" s="140">
        <v>3197.4950000000003</v>
      </c>
      <c r="I1232" s="162" t="s">
        <v>18</v>
      </c>
      <c r="J1232" s="162" t="s">
        <v>17</v>
      </c>
      <c r="K1232" s="163" t="s">
        <v>159</v>
      </c>
      <c r="L1232" s="164" t="s">
        <v>165</v>
      </c>
      <c r="M1232" s="144"/>
      <c r="O1232" s="145"/>
      <c r="P1232" s="132"/>
    </row>
    <row r="1233" spans="1:16">
      <c r="A1233" s="133" t="s">
        <v>1346</v>
      </c>
      <c r="B1233" s="134" t="s">
        <v>1925</v>
      </c>
      <c r="C1233" s="135">
        <v>3.3</v>
      </c>
      <c r="D1233" s="136">
        <v>0.53634526599999999</v>
      </c>
      <c r="E1233" s="137">
        <v>0.80084861265699026</v>
      </c>
      <c r="F1233" s="138">
        <v>1</v>
      </c>
      <c r="G1233" s="139">
        <v>0.80079999999999996</v>
      </c>
      <c r="H1233" s="140">
        <v>4344.34</v>
      </c>
      <c r="I1233" s="141" t="s">
        <v>18</v>
      </c>
      <c r="J1233" s="141" t="s">
        <v>17</v>
      </c>
      <c r="K1233" s="142" t="s">
        <v>159</v>
      </c>
      <c r="L1233" s="143" t="s">
        <v>165</v>
      </c>
      <c r="M1233" s="144"/>
      <c r="O1233" s="145"/>
      <c r="P1233" s="132"/>
    </row>
    <row r="1234" spans="1:16">
      <c r="A1234" s="133" t="s">
        <v>1347</v>
      </c>
      <c r="B1234" s="134" t="s">
        <v>1925</v>
      </c>
      <c r="C1234" s="135">
        <v>5.03</v>
      </c>
      <c r="D1234" s="136">
        <v>0.84185526700000002</v>
      </c>
      <c r="E1234" s="137">
        <v>1.257023535721727</v>
      </c>
      <c r="F1234" s="138">
        <v>1</v>
      </c>
      <c r="G1234" s="139">
        <v>1.2569999999999999</v>
      </c>
      <c r="H1234" s="140">
        <v>6819.2249999999995</v>
      </c>
      <c r="I1234" s="141" t="s">
        <v>18</v>
      </c>
      <c r="J1234" s="141" t="s">
        <v>17</v>
      </c>
      <c r="K1234" s="142" t="s">
        <v>159</v>
      </c>
      <c r="L1234" s="143" t="s">
        <v>165</v>
      </c>
      <c r="M1234" s="144"/>
      <c r="O1234" s="145"/>
      <c r="P1234" s="132"/>
    </row>
    <row r="1235" spans="1:16">
      <c r="A1235" s="146" t="s">
        <v>1348</v>
      </c>
      <c r="B1235" s="147" t="s">
        <v>1925</v>
      </c>
      <c r="C1235" s="148">
        <v>8.76</v>
      </c>
      <c r="D1235" s="149">
        <v>1.5480759369999999</v>
      </c>
      <c r="E1235" s="150">
        <v>2.3115230897444339</v>
      </c>
      <c r="F1235" s="151">
        <v>1</v>
      </c>
      <c r="G1235" s="150">
        <v>2.3115000000000001</v>
      </c>
      <c r="H1235" s="152">
        <v>12539.887500000001</v>
      </c>
      <c r="I1235" s="153" t="s">
        <v>18</v>
      </c>
      <c r="J1235" s="153" t="s">
        <v>17</v>
      </c>
      <c r="K1235" s="154" t="s">
        <v>159</v>
      </c>
      <c r="L1235" s="155" t="s">
        <v>165</v>
      </c>
      <c r="M1235" s="144"/>
      <c r="O1235" s="145"/>
      <c r="P1235" s="132"/>
    </row>
    <row r="1236" spans="1:16">
      <c r="A1236" s="156" t="s">
        <v>1349</v>
      </c>
      <c r="B1236" s="157" t="s">
        <v>1926</v>
      </c>
      <c r="C1236" s="158">
        <v>1.61</v>
      </c>
      <c r="D1236" s="159">
        <v>0.26366730700000002</v>
      </c>
      <c r="E1236" s="160">
        <v>0.39369713951004603</v>
      </c>
      <c r="F1236" s="161">
        <v>1</v>
      </c>
      <c r="G1236" s="139">
        <v>0.39369999999999999</v>
      </c>
      <c r="H1236" s="140">
        <v>2135.8224999999998</v>
      </c>
      <c r="I1236" s="162" t="s">
        <v>18</v>
      </c>
      <c r="J1236" s="162" t="s">
        <v>17</v>
      </c>
      <c r="K1236" s="163" t="s">
        <v>159</v>
      </c>
      <c r="L1236" s="164" t="s">
        <v>165</v>
      </c>
      <c r="M1236" s="144"/>
      <c r="O1236" s="145"/>
      <c r="P1236" s="132"/>
    </row>
    <row r="1237" spans="1:16">
      <c r="A1237" s="133" t="s">
        <v>1350</v>
      </c>
      <c r="B1237" s="134" t="s">
        <v>1926</v>
      </c>
      <c r="C1237" s="135">
        <v>2.2999999999999998</v>
      </c>
      <c r="D1237" s="136">
        <v>0.38580347500000001</v>
      </c>
      <c r="E1237" s="137">
        <v>0.57606582419615471</v>
      </c>
      <c r="F1237" s="138">
        <v>1</v>
      </c>
      <c r="G1237" s="139">
        <v>0.57609999999999995</v>
      </c>
      <c r="H1237" s="140">
        <v>3125.3424999999997</v>
      </c>
      <c r="I1237" s="141" t="s">
        <v>18</v>
      </c>
      <c r="J1237" s="141" t="s">
        <v>17</v>
      </c>
      <c r="K1237" s="142" t="s">
        <v>159</v>
      </c>
      <c r="L1237" s="143" t="s">
        <v>165</v>
      </c>
      <c r="M1237" s="144"/>
      <c r="O1237" s="145"/>
      <c r="P1237" s="132"/>
    </row>
    <row r="1238" spans="1:16">
      <c r="A1238" s="133" t="s">
        <v>1351</v>
      </c>
      <c r="B1238" s="134" t="s">
        <v>1926</v>
      </c>
      <c r="C1238" s="135">
        <v>3.99</v>
      </c>
      <c r="D1238" s="136">
        <v>0.73027275999999997</v>
      </c>
      <c r="E1238" s="137">
        <v>1.0904131420210785</v>
      </c>
      <c r="F1238" s="138">
        <v>1</v>
      </c>
      <c r="G1238" s="139">
        <v>1.0904</v>
      </c>
      <c r="H1238" s="140">
        <v>5915.42</v>
      </c>
      <c r="I1238" s="141" t="s">
        <v>18</v>
      </c>
      <c r="J1238" s="141" t="s">
        <v>17</v>
      </c>
      <c r="K1238" s="142" t="s">
        <v>159</v>
      </c>
      <c r="L1238" s="143" t="s">
        <v>165</v>
      </c>
      <c r="M1238" s="144"/>
      <c r="O1238" s="145"/>
      <c r="P1238" s="132"/>
    </row>
    <row r="1239" spans="1:16">
      <c r="A1239" s="146" t="s">
        <v>1352</v>
      </c>
      <c r="B1239" s="147" t="s">
        <v>1926</v>
      </c>
      <c r="C1239" s="148">
        <v>7.71</v>
      </c>
      <c r="D1239" s="149">
        <v>1.4639127670000001</v>
      </c>
      <c r="E1239" s="150">
        <v>2.1858541182738915</v>
      </c>
      <c r="F1239" s="151">
        <v>1</v>
      </c>
      <c r="G1239" s="150">
        <v>2.1859000000000002</v>
      </c>
      <c r="H1239" s="152">
        <v>11858.507500000002</v>
      </c>
      <c r="I1239" s="153" t="s">
        <v>18</v>
      </c>
      <c r="J1239" s="153" t="s">
        <v>17</v>
      </c>
      <c r="K1239" s="154" t="s">
        <v>159</v>
      </c>
      <c r="L1239" s="155" t="s">
        <v>165</v>
      </c>
      <c r="M1239" s="144"/>
      <c r="O1239" s="145"/>
      <c r="P1239" s="132"/>
    </row>
    <row r="1240" spans="1:16">
      <c r="A1240" s="156" t="s">
        <v>1353</v>
      </c>
      <c r="B1240" s="157" t="s">
        <v>1927</v>
      </c>
      <c r="C1240" s="158">
        <v>1.83</v>
      </c>
      <c r="D1240" s="159">
        <v>0.29985772399999999</v>
      </c>
      <c r="E1240" s="160">
        <v>0.44773517635537907</v>
      </c>
      <c r="F1240" s="161">
        <v>1</v>
      </c>
      <c r="G1240" s="139">
        <v>0.44769999999999999</v>
      </c>
      <c r="H1240" s="140">
        <v>2428.7725</v>
      </c>
      <c r="I1240" s="162" t="s">
        <v>18</v>
      </c>
      <c r="J1240" s="162" t="s">
        <v>17</v>
      </c>
      <c r="K1240" s="163" t="s">
        <v>159</v>
      </c>
      <c r="L1240" s="164" t="s">
        <v>165</v>
      </c>
      <c r="M1240" s="144"/>
      <c r="O1240" s="145"/>
      <c r="P1240" s="132"/>
    </row>
    <row r="1241" spans="1:16">
      <c r="A1241" s="133" t="s">
        <v>1354</v>
      </c>
      <c r="B1241" s="134" t="s">
        <v>1927</v>
      </c>
      <c r="C1241" s="135">
        <v>2.76</v>
      </c>
      <c r="D1241" s="136">
        <v>0.42966167999999999</v>
      </c>
      <c r="E1241" s="137">
        <v>0.64155308558250923</v>
      </c>
      <c r="F1241" s="138">
        <v>1</v>
      </c>
      <c r="G1241" s="139">
        <v>0.64159999999999995</v>
      </c>
      <c r="H1241" s="140">
        <v>3480.68</v>
      </c>
      <c r="I1241" s="141" t="s">
        <v>18</v>
      </c>
      <c r="J1241" s="141" t="s">
        <v>17</v>
      </c>
      <c r="K1241" s="142" t="s">
        <v>159</v>
      </c>
      <c r="L1241" s="143" t="s">
        <v>165</v>
      </c>
      <c r="M1241" s="144"/>
      <c r="O1241" s="145"/>
      <c r="P1241" s="132"/>
    </row>
    <row r="1242" spans="1:16">
      <c r="A1242" s="133" t="s">
        <v>1355</v>
      </c>
      <c r="B1242" s="134" t="s">
        <v>1927</v>
      </c>
      <c r="C1242" s="135">
        <v>3.9</v>
      </c>
      <c r="D1242" s="136">
        <v>0.61915652499999996</v>
      </c>
      <c r="E1242" s="137">
        <v>0.92449896642468565</v>
      </c>
      <c r="F1242" s="138">
        <v>1</v>
      </c>
      <c r="G1242" s="139">
        <v>0.92449999999999999</v>
      </c>
      <c r="H1242" s="140">
        <v>5015.4125000000004</v>
      </c>
      <c r="I1242" s="141" t="s">
        <v>18</v>
      </c>
      <c r="J1242" s="141" t="s">
        <v>17</v>
      </c>
      <c r="K1242" s="142" t="s">
        <v>159</v>
      </c>
      <c r="L1242" s="143" t="s">
        <v>165</v>
      </c>
      <c r="M1242" s="144"/>
      <c r="O1242" s="145"/>
      <c r="P1242" s="132"/>
    </row>
    <row r="1243" spans="1:16">
      <c r="A1243" s="146" t="s">
        <v>1356</v>
      </c>
      <c r="B1243" s="147" t="s">
        <v>1927</v>
      </c>
      <c r="C1243" s="148">
        <v>6.13</v>
      </c>
      <c r="D1243" s="149">
        <v>1.083420134</v>
      </c>
      <c r="E1243" s="150">
        <v>1.6177182241383865</v>
      </c>
      <c r="F1243" s="151">
        <v>1</v>
      </c>
      <c r="G1243" s="150">
        <v>1.6176999999999999</v>
      </c>
      <c r="H1243" s="152">
        <v>8776.0224999999991</v>
      </c>
      <c r="I1243" s="153" t="s">
        <v>18</v>
      </c>
      <c r="J1243" s="153" t="s">
        <v>17</v>
      </c>
      <c r="K1243" s="154" t="s">
        <v>159</v>
      </c>
      <c r="L1243" s="155" t="s">
        <v>165</v>
      </c>
      <c r="M1243" s="144"/>
      <c r="O1243" s="145"/>
      <c r="P1243" s="132"/>
    </row>
    <row r="1244" spans="1:16">
      <c r="A1244" s="156" t="s">
        <v>1357</v>
      </c>
      <c r="B1244" s="157" t="s">
        <v>1928</v>
      </c>
      <c r="C1244" s="158">
        <v>2.94</v>
      </c>
      <c r="D1244" s="159">
        <v>0.432576032</v>
      </c>
      <c r="E1244" s="160">
        <v>0.6459046756942306</v>
      </c>
      <c r="F1244" s="138">
        <v>1</v>
      </c>
      <c r="G1244" s="139">
        <v>0.64590000000000003</v>
      </c>
      <c r="H1244" s="140">
        <v>3504.0075000000002</v>
      </c>
      <c r="I1244" s="162" t="s">
        <v>18</v>
      </c>
      <c r="J1244" s="162" t="s">
        <v>17</v>
      </c>
      <c r="K1244" s="163" t="s">
        <v>159</v>
      </c>
      <c r="L1244" s="164" t="s">
        <v>165</v>
      </c>
      <c r="M1244" s="144"/>
      <c r="O1244" s="145"/>
      <c r="P1244" s="132"/>
    </row>
    <row r="1245" spans="1:16">
      <c r="A1245" s="133" t="s">
        <v>1358</v>
      </c>
      <c r="B1245" s="134" t="s">
        <v>1928</v>
      </c>
      <c r="C1245" s="135">
        <v>3.68</v>
      </c>
      <c r="D1245" s="136">
        <v>0.54115086700000004</v>
      </c>
      <c r="E1245" s="137">
        <v>0.80802413771109427</v>
      </c>
      <c r="F1245" s="138">
        <v>1</v>
      </c>
      <c r="G1245" s="139">
        <v>0.80800000000000005</v>
      </c>
      <c r="H1245" s="140">
        <v>4383.4000000000005</v>
      </c>
      <c r="I1245" s="141" t="s">
        <v>18</v>
      </c>
      <c r="J1245" s="141" t="s">
        <v>17</v>
      </c>
      <c r="K1245" s="142" t="s">
        <v>159</v>
      </c>
      <c r="L1245" s="143" t="s">
        <v>165</v>
      </c>
      <c r="M1245" s="144"/>
      <c r="O1245" s="145"/>
      <c r="P1245" s="132"/>
    </row>
    <row r="1246" spans="1:16">
      <c r="A1246" s="133" t="s">
        <v>1359</v>
      </c>
      <c r="B1246" s="134" t="s">
        <v>1928</v>
      </c>
      <c r="C1246" s="135">
        <v>5.44</v>
      </c>
      <c r="D1246" s="136">
        <v>0.77969132799999996</v>
      </c>
      <c r="E1246" s="137">
        <v>1.1642029079258924</v>
      </c>
      <c r="F1246" s="138">
        <v>1</v>
      </c>
      <c r="G1246" s="139">
        <v>1.1641999999999999</v>
      </c>
      <c r="H1246" s="140">
        <v>6315.7849999999999</v>
      </c>
      <c r="I1246" s="141" t="s">
        <v>18</v>
      </c>
      <c r="J1246" s="141" t="s">
        <v>17</v>
      </c>
      <c r="K1246" s="142" t="s">
        <v>159</v>
      </c>
      <c r="L1246" s="143" t="s">
        <v>165</v>
      </c>
      <c r="M1246" s="144"/>
      <c r="O1246" s="145"/>
      <c r="P1246" s="132"/>
    </row>
    <row r="1247" spans="1:16">
      <c r="A1247" s="146" t="s">
        <v>1360</v>
      </c>
      <c r="B1247" s="147" t="s">
        <v>1928</v>
      </c>
      <c r="C1247" s="148">
        <v>9.23</v>
      </c>
      <c r="D1247" s="149">
        <v>1.4182345569999999</v>
      </c>
      <c r="E1247" s="150">
        <v>2.1176493005452408</v>
      </c>
      <c r="F1247" s="165">
        <v>1</v>
      </c>
      <c r="G1247" s="150">
        <v>2.1175999999999999</v>
      </c>
      <c r="H1247" s="152">
        <v>11487.98</v>
      </c>
      <c r="I1247" s="153" t="s">
        <v>18</v>
      </c>
      <c r="J1247" s="153" t="s">
        <v>17</v>
      </c>
      <c r="K1247" s="154" t="s">
        <v>159</v>
      </c>
      <c r="L1247" s="155" t="s">
        <v>165</v>
      </c>
      <c r="M1247" s="144"/>
      <c r="O1247" s="145"/>
      <c r="P1247" s="132"/>
    </row>
    <row r="1248" spans="1:16">
      <c r="A1248" s="156" t="s">
        <v>1361</v>
      </c>
      <c r="B1248" s="157" t="s">
        <v>1929</v>
      </c>
      <c r="C1248" s="158">
        <v>2.34</v>
      </c>
      <c r="D1248" s="159">
        <v>0.32299540799999998</v>
      </c>
      <c r="E1248" s="160">
        <v>0.48228341105816441</v>
      </c>
      <c r="F1248" s="161">
        <v>1</v>
      </c>
      <c r="G1248" s="139">
        <v>0.48230000000000001</v>
      </c>
      <c r="H1248" s="140">
        <v>2616.4775</v>
      </c>
      <c r="I1248" s="162" t="s">
        <v>18</v>
      </c>
      <c r="J1248" s="162" t="s">
        <v>17</v>
      </c>
      <c r="K1248" s="163" t="s">
        <v>159</v>
      </c>
      <c r="L1248" s="164" t="s">
        <v>165</v>
      </c>
      <c r="M1248" s="144"/>
      <c r="O1248" s="145"/>
      <c r="P1248" s="132"/>
    </row>
    <row r="1249" spans="1:16">
      <c r="A1249" s="133" t="s">
        <v>1362</v>
      </c>
      <c r="B1249" s="134" t="s">
        <v>1929</v>
      </c>
      <c r="C1249" s="135">
        <v>3.63</v>
      </c>
      <c r="D1249" s="136">
        <v>0.48528100099999999</v>
      </c>
      <c r="E1249" s="137">
        <v>0.72460155992063047</v>
      </c>
      <c r="F1249" s="138">
        <v>1</v>
      </c>
      <c r="G1249" s="139">
        <v>0.72460000000000002</v>
      </c>
      <c r="H1249" s="140">
        <v>3930.9549999999999</v>
      </c>
      <c r="I1249" s="141" t="s">
        <v>18</v>
      </c>
      <c r="J1249" s="141" t="s">
        <v>17</v>
      </c>
      <c r="K1249" s="142" t="s">
        <v>159</v>
      </c>
      <c r="L1249" s="143" t="s">
        <v>165</v>
      </c>
      <c r="M1249" s="144"/>
      <c r="O1249" s="145"/>
      <c r="P1249" s="132"/>
    </row>
    <row r="1250" spans="1:16">
      <c r="A1250" s="133" t="s">
        <v>1363</v>
      </c>
      <c r="B1250" s="134" t="s">
        <v>1929</v>
      </c>
      <c r="C1250" s="135">
        <v>6.58</v>
      </c>
      <c r="D1250" s="136">
        <v>0.81552176200000004</v>
      </c>
      <c r="E1250" s="137">
        <v>1.2177034330145169</v>
      </c>
      <c r="F1250" s="138">
        <v>1</v>
      </c>
      <c r="G1250" s="139">
        <v>1.2177</v>
      </c>
      <c r="H1250" s="140">
        <v>6606.0225</v>
      </c>
      <c r="I1250" s="141" t="s">
        <v>18</v>
      </c>
      <c r="J1250" s="141" t="s">
        <v>17</v>
      </c>
      <c r="K1250" s="142" t="s">
        <v>159</v>
      </c>
      <c r="L1250" s="143" t="s">
        <v>165</v>
      </c>
      <c r="M1250" s="144"/>
      <c r="O1250" s="145"/>
      <c r="P1250" s="132"/>
    </row>
    <row r="1251" spans="1:16">
      <c r="A1251" s="146" t="s">
        <v>1364</v>
      </c>
      <c r="B1251" s="147" t="s">
        <v>1929</v>
      </c>
      <c r="C1251" s="148">
        <v>10.81</v>
      </c>
      <c r="D1251" s="149">
        <v>2.0304203260000002</v>
      </c>
      <c r="E1251" s="150">
        <v>3.0317398218401617</v>
      </c>
      <c r="F1251" s="151">
        <v>1</v>
      </c>
      <c r="G1251" s="150">
        <v>3.0316999999999998</v>
      </c>
      <c r="H1251" s="152">
        <v>16446.9725</v>
      </c>
      <c r="I1251" s="153" t="s">
        <v>18</v>
      </c>
      <c r="J1251" s="153" t="s">
        <v>17</v>
      </c>
      <c r="K1251" s="154" t="s">
        <v>159</v>
      </c>
      <c r="L1251" s="155" t="s">
        <v>165</v>
      </c>
      <c r="M1251" s="144"/>
      <c r="O1251" s="145"/>
      <c r="P1251" s="132"/>
    </row>
    <row r="1252" spans="1:16">
      <c r="A1252" s="156" t="s">
        <v>1365</v>
      </c>
      <c r="B1252" s="157" t="s">
        <v>1930</v>
      </c>
      <c r="C1252" s="158">
        <v>1.71</v>
      </c>
      <c r="D1252" s="159">
        <v>0.38019265400000002</v>
      </c>
      <c r="E1252" s="160">
        <v>0.56768797787483249</v>
      </c>
      <c r="F1252" s="161">
        <v>1</v>
      </c>
      <c r="G1252" s="139">
        <v>0.56769999999999998</v>
      </c>
      <c r="H1252" s="140">
        <v>3079.7725</v>
      </c>
      <c r="I1252" s="162" t="s">
        <v>18</v>
      </c>
      <c r="J1252" s="162" t="s">
        <v>17</v>
      </c>
      <c r="K1252" s="163" t="s">
        <v>159</v>
      </c>
      <c r="L1252" s="164" t="s">
        <v>165</v>
      </c>
      <c r="M1252" s="144"/>
      <c r="O1252" s="145"/>
      <c r="P1252" s="132"/>
    </row>
    <row r="1253" spans="1:16">
      <c r="A1253" s="133" t="s">
        <v>1366</v>
      </c>
      <c r="B1253" s="134" t="s">
        <v>1930</v>
      </c>
      <c r="C1253" s="135">
        <v>2.66</v>
      </c>
      <c r="D1253" s="136">
        <v>0.45017126899999999</v>
      </c>
      <c r="E1253" s="137">
        <v>0.67217715731024419</v>
      </c>
      <c r="F1253" s="138">
        <v>1</v>
      </c>
      <c r="G1253" s="139">
        <v>0.67220000000000002</v>
      </c>
      <c r="H1253" s="140">
        <v>3646.6849999999999</v>
      </c>
      <c r="I1253" s="141" t="s">
        <v>18</v>
      </c>
      <c r="J1253" s="141" t="s">
        <v>17</v>
      </c>
      <c r="K1253" s="142" t="s">
        <v>159</v>
      </c>
      <c r="L1253" s="143" t="s">
        <v>165</v>
      </c>
      <c r="M1253" s="144"/>
      <c r="O1253" s="145"/>
      <c r="P1253" s="132"/>
    </row>
    <row r="1254" spans="1:16">
      <c r="A1254" s="133" t="s">
        <v>1367</v>
      </c>
      <c r="B1254" s="134" t="s">
        <v>1930</v>
      </c>
      <c r="C1254" s="135">
        <v>3.77</v>
      </c>
      <c r="D1254" s="136">
        <v>0.60082764200000005</v>
      </c>
      <c r="E1254" s="137">
        <v>0.8971310348839191</v>
      </c>
      <c r="F1254" s="138">
        <v>1</v>
      </c>
      <c r="G1254" s="139">
        <v>0.89710000000000001</v>
      </c>
      <c r="H1254" s="140">
        <v>4866.7674999999999</v>
      </c>
      <c r="I1254" s="141" t="s">
        <v>18</v>
      </c>
      <c r="J1254" s="141" t="s">
        <v>17</v>
      </c>
      <c r="K1254" s="142" t="s">
        <v>159</v>
      </c>
      <c r="L1254" s="143" t="s">
        <v>165</v>
      </c>
      <c r="M1254" s="144"/>
      <c r="O1254" s="145"/>
      <c r="P1254" s="132"/>
    </row>
    <row r="1255" spans="1:16">
      <c r="A1255" s="146" t="s">
        <v>1368</v>
      </c>
      <c r="B1255" s="147" t="s">
        <v>1930</v>
      </c>
      <c r="C1255" s="148">
        <v>6.2</v>
      </c>
      <c r="D1255" s="149">
        <v>1.171427193</v>
      </c>
      <c r="E1255" s="150">
        <v>1.7491267320008794</v>
      </c>
      <c r="F1255" s="151">
        <v>1</v>
      </c>
      <c r="G1255" s="150">
        <v>1.7491000000000001</v>
      </c>
      <c r="H1255" s="152">
        <v>9488.8675000000003</v>
      </c>
      <c r="I1255" s="153" t="s">
        <v>18</v>
      </c>
      <c r="J1255" s="153" t="s">
        <v>17</v>
      </c>
      <c r="K1255" s="154" t="s">
        <v>159</v>
      </c>
      <c r="L1255" s="155" t="s">
        <v>165</v>
      </c>
      <c r="M1255" s="144"/>
      <c r="O1255" s="145"/>
      <c r="P1255" s="132"/>
    </row>
    <row r="1256" spans="1:16">
      <c r="A1256" s="156" t="s">
        <v>1369</v>
      </c>
      <c r="B1256" s="157" t="s">
        <v>1931</v>
      </c>
      <c r="C1256" s="158">
        <v>2.2200000000000002</v>
      </c>
      <c r="D1256" s="159">
        <v>0.32151947199999997</v>
      </c>
      <c r="E1256" s="160">
        <v>0.48007960434465363</v>
      </c>
      <c r="F1256" s="161">
        <v>1</v>
      </c>
      <c r="G1256" s="139">
        <v>0.48010000000000003</v>
      </c>
      <c r="H1256" s="140">
        <v>2604.5425</v>
      </c>
      <c r="I1256" s="162" t="s">
        <v>18</v>
      </c>
      <c r="J1256" s="162" t="s">
        <v>17</v>
      </c>
      <c r="K1256" s="163" t="s">
        <v>159</v>
      </c>
      <c r="L1256" s="164" t="s">
        <v>165</v>
      </c>
      <c r="M1256" s="144"/>
      <c r="O1256" s="145"/>
      <c r="P1256" s="132"/>
    </row>
    <row r="1257" spans="1:16">
      <c r="A1257" s="133" t="s">
        <v>1370</v>
      </c>
      <c r="B1257" s="134" t="s">
        <v>1931</v>
      </c>
      <c r="C1257" s="135">
        <v>3.1</v>
      </c>
      <c r="D1257" s="136">
        <v>0.40615225700000002</v>
      </c>
      <c r="E1257" s="137">
        <v>0.60644978554906348</v>
      </c>
      <c r="F1257" s="138">
        <v>1</v>
      </c>
      <c r="G1257" s="139">
        <v>0.60640000000000005</v>
      </c>
      <c r="H1257" s="140">
        <v>3289.7200000000003</v>
      </c>
      <c r="I1257" s="141" t="s">
        <v>18</v>
      </c>
      <c r="J1257" s="141" t="s">
        <v>17</v>
      </c>
      <c r="K1257" s="142" t="s">
        <v>159</v>
      </c>
      <c r="L1257" s="143" t="s">
        <v>165</v>
      </c>
      <c r="M1257" s="144"/>
      <c r="O1257" s="145"/>
      <c r="P1257" s="132"/>
    </row>
    <row r="1258" spans="1:16">
      <c r="A1258" s="133" t="s">
        <v>1371</v>
      </c>
      <c r="B1258" s="134" t="s">
        <v>1931</v>
      </c>
      <c r="C1258" s="135">
        <v>4.4800000000000004</v>
      </c>
      <c r="D1258" s="136">
        <v>0.652563275</v>
      </c>
      <c r="E1258" s="137">
        <v>0.97438054660605888</v>
      </c>
      <c r="F1258" s="138">
        <v>1</v>
      </c>
      <c r="G1258" s="139">
        <v>0.97440000000000004</v>
      </c>
      <c r="H1258" s="140">
        <v>5286.12</v>
      </c>
      <c r="I1258" s="141" t="s">
        <v>18</v>
      </c>
      <c r="J1258" s="141" t="s">
        <v>17</v>
      </c>
      <c r="K1258" s="142" t="s">
        <v>159</v>
      </c>
      <c r="L1258" s="143" t="s">
        <v>165</v>
      </c>
      <c r="M1258" s="144"/>
      <c r="O1258" s="145"/>
      <c r="P1258" s="132"/>
    </row>
    <row r="1259" spans="1:16">
      <c r="A1259" s="146" t="s">
        <v>1372</v>
      </c>
      <c r="B1259" s="147" t="s">
        <v>1931</v>
      </c>
      <c r="C1259" s="148">
        <v>7.06</v>
      </c>
      <c r="D1259" s="149">
        <v>1.2529901670000001</v>
      </c>
      <c r="E1259" s="150">
        <v>1.8709131981315943</v>
      </c>
      <c r="F1259" s="151">
        <v>1</v>
      </c>
      <c r="G1259" s="150">
        <v>1.8709</v>
      </c>
      <c r="H1259" s="152">
        <v>10149.6325</v>
      </c>
      <c r="I1259" s="153" t="s">
        <v>18</v>
      </c>
      <c r="J1259" s="153" t="s">
        <v>17</v>
      </c>
      <c r="K1259" s="154" t="s">
        <v>159</v>
      </c>
      <c r="L1259" s="155" t="s">
        <v>165</v>
      </c>
      <c r="M1259" s="144"/>
      <c r="O1259" s="145"/>
      <c r="P1259" s="132"/>
    </row>
    <row r="1260" spans="1:16">
      <c r="A1260" s="156" t="s">
        <v>1373</v>
      </c>
      <c r="B1260" s="157" t="s">
        <v>1932</v>
      </c>
      <c r="C1260" s="158">
        <v>15.3</v>
      </c>
      <c r="D1260" s="159">
        <v>2.6268110139999998</v>
      </c>
      <c r="E1260" s="160">
        <v>3.9222457801538639</v>
      </c>
      <c r="F1260" s="161">
        <v>1</v>
      </c>
      <c r="G1260" s="139">
        <v>3.9222000000000001</v>
      </c>
      <c r="H1260" s="140">
        <v>21277.935000000001</v>
      </c>
      <c r="I1260" s="162" t="s">
        <v>18</v>
      </c>
      <c r="J1260" s="162" t="s">
        <v>17</v>
      </c>
      <c r="K1260" s="163" t="s">
        <v>159</v>
      </c>
      <c r="L1260" s="164" t="s">
        <v>165</v>
      </c>
      <c r="M1260" s="144"/>
      <c r="O1260" s="145"/>
      <c r="P1260" s="132"/>
    </row>
    <row r="1261" spans="1:16">
      <c r="A1261" s="133" t="s">
        <v>1374</v>
      </c>
      <c r="B1261" s="134" t="s">
        <v>1932</v>
      </c>
      <c r="C1261" s="135">
        <v>17</v>
      </c>
      <c r="D1261" s="136">
        <v>2.990028229</v>
      </c>
      <c r="E1261" s="137">
        <v>4.4645867332030997</v>
      </c>
      <c r="F1261" s="138">
        <v>1</v>
      </c>
      <c r="G1261" s="139">
        <v>4.4645999999999999</v>
      </c>
      <c r="H1261" s="140">
        <v>24220.454999999998</v>
      </c>
      <c r="I1261" s="141" t="s">
        <v>18</v>
      </c>
      <c r="J1261" s="141" t="s">
        <v>17</v>
      </c>
      <c r="K1261" s="142" t="s">
        <v>159</v>
      </c>
      <c r="L1261" s="143" t="s">
        <v>165</v>
      </c>
      <c r="M1261" s="144"/>
      <c r="O1261" s="145"/>
      <c r="P1261" s="132"/>
    </row>
    <row r="1262" spans="1:16">
      <c r="A1262" s="133" t="s">
        <v>1375</v>
      </c>
      <c r="B1262" s="134" t="s">
        <v>1932</v>
      </c>
      <c r="C1262" s="135">
        <v>26.88</v>
      </c>
      <c r="D1262" s="136">
        <v>6.1207389250000004</v>
      </c>
      <c r="E1262" s="137">
        <v>9.1392347192300729</v>
      </c>
      <c r="F1262" s="138">
        <v>1</v>
      </c>
      <c r="G1262" s="139">
        <v>9.1392000000000007</v>
      </c>
      <c r="H1262" s="140">
        <v>49580.160000000003</v>
      </c>
      <c r="I1262" s="141" t="s">
        <v>18</v>
      </c>
      <c r="J1262" s="141" t="s">
        <v>17</v>
      </c>
      <c r="K1262" s="142" t="s">
        <v>159</v>
      </c>
      <c r="L1262" s="143" t="s">
        <v>165</v>
      </c>
      <c r="M1262" s="144"/>
      <c r="O1262" s="145"/>
      <c r="P1262" s="132"/>
    </row>
    <row r="1263" spans="1:16">
      <c r="A1263" s="146" t="s">
        <v>1376</v>
      </c>
      <c r="B1263" s="147" t="s">
        <v>1932</v>
      </c>
      <c r="C1263" s="148">
        <v>38.61</v>
      </c>
      <c r="D1263" s="149">
        <v>12.637300890000001</v>
      </c>
      <c r="E1263" s="150">
        <v>18.86949606354025</v>
      </c>
      <c r="F1263" s="151">
        <v>1</v>
      </c>
      <c r="G1263" s="150">
        <v>18.869499999999999</v>
      </c>
      <c r="H1263" s="152">
        <v>102367.03749999999</v>
      </c>
      <c r="I1263" s="153" t="s">
        <v>18</v>
      </c>
      <c r="J1263" s="153" t="s">
        <v>17</v>
      </c>
      <c r="K1263" s="154" t="s">
        <v>159</v>
      </c>
      <c r="L1263" s="155" t="s">
        <v>165</v>
      </c>
      <c r="M1263" s="144"/>
      <c r="O1263" s="145"/>
      <c r="P1263" s="132"/>
    </row>
    <row r="1264" spans="1:16">
      <c r="A1264" s="156" t="s">
        <v>1377</v>
      </c>
      <c r="B1264" s="157" t="s">
        <v>1933</v>
      </c>
      <c r="C1264" s="158">
        <v>5.38</v>
      </c>
      <c r="D1264" s="159">
        <v>1.048795988</v>
      </c>
      <c r="E1264" s="160">
        <v>1.5660188784998381</v>
      </c>
      <c r="F1264" s="161">
        <v>1</v>
      </c>
      <c r="G1264" s="139">
        <v>1.5660000000000001</v>
      </c>
      <c r="H1264" s="140">
        <v>8495.5500000000011</v>
      </c>
      <c r="I1264" s="162" t="s">
        <v>18</v>
      </c>
      <c r="J1264" s="162" t="s">
        <v>17</v>
      </c>
      <c r="K1264" s="163" t="s">
        <v>159</v>
      </c>
      <c r="L1264" s="164" t="s">
        <v>165</v>
      </c>
      <c r="M1264" s="144"/>
      <c r="O1264" s="145"/>
      <c r="P1264" s="132"/>
    </row>
    <row r="1265" spans="1:16">
      <c r="A1265" s="133" t="s">
        <v>1378</v>
      </c>
      <c r="B1265" s="134" t="s">
        <v>1933</v>
      </c>
      <c r="C1265" s="135">
        <v>9.09</v>
      </c>
      <c r="D1265" s="136">
        <v>1.56731322</v>
      </c>
      <c r="E1265" s="137">
        <v>2.3402474066694943</v>
      </c>
      <c r="F1265" s="138">
        <v>1</v>
      </c>
      <c r="G1265" s="139">
        <v>2.3401999999999998</v>
      </c>
      <c r="H1265" s="140">
        <v>12695.584999999999</v>
      </c>
      <c r="I1265" s="141" t="s">
        <v>18</v>
      </c>
      <c r="J1265" s="141" t="s">
        <v>17</v>
      </c>
      <c r="K1265" s="142" t="s">
        <v>159</v>
      </c>
      <c r="L1265" s="143" t="s">
        <v>165</v>
      </c>
      <c r="M1265" s="144"/>
      <c r="O1265" s="145"/>
      <c r="P1265" s="132"/>
    </row>
    <row r="1266" spans="1:16">
      <c r="A1266" s="133" t="s">
        <v>1379</v>
      </c>
      <c r="B1266" s="134" t="s">
        <v>1933</v>
      </c>
      <c r="C1266" s="135">
        <v>15.47</v>
      </c>
      <c r="D1266" s="136">
        <v>2.8296211360000001</v>
      </c>
      <c r="E1266" s="137">
        <v>4.2250734830024523</v>
      </c>
      <c r="F1266" s="138">
        <v>1</v>
      </c>
      <c r="G1266" s="139">
        <v>4.2251000000000003</v>
      </c>
      <c r="H1266" s="140">
        <v>22921.167500000003</v>
      </c>
      <c r="I1266" s="141" t="s">
        <v>18</v>
      </c>
      <c r="J1266" s="141" t="s">
        <v>17</v>
      </c>
      <c r="K1266" s="142" t="s">
        <v>159</v>
      </c>
      <c r="L1266" s="143" t="s">
        <v>165</v>
      </c>
      <c r="M1266" s="144"/>
      <c r="O1266" s="145"/>
      <c r="P1266" s="132"/>
    </row>
    <row r="1267" spans="1:16">
      <c r="A1267" s="146" t="s">
        <v>1380</v>
      </c>
      <c r="B1267" s="147" t="s">
        <v>1933</v>
      </c>
      <c r="C1267" s="148">
        <v>25.56</v>
      </c>
      <c r="D1267" s="149">
        <v>6.5215548969999997</v>
      </c>
      <c r="E1267" s="150">
        <v>9.7377165842810864</v>
      </c>
      <c r="F1267" s="151">
        <v>1</v>
      </c>
      <c r="G1267" s="150">
        <v>9.7377000000000002</v>
      </c>
      <c r="H1267" s="152">
        <v>52827.022499999999</v>
      </c>
      <c r="I1267" s="153" t="s">
        <v>18</v>
      </c>
      <c r="J1267" s="153" t="s">
        <v>17</v>
      </c>
      <c r="K1267" s="154" t="s">
        <v>159</v>
      </c>
      <c r="L1267" s="155" t="s">
        <v>165</v>
      </c>
      <c r="M1267" s="144"/>
      <c r="O1267" s="145"/>
      <c r="P1267" s="132"/>
    </row>
    <row r="1268" spans="1:16">
      <c r="A1268" s="156" t="s">
        <v>1381</v>
      </c>
      <c r="B1268" s="157" t="s">
        <v>1934</v>
      </c>
      <c r="C1268" s="158">
        <v>3.68</v>
      </c>
      <c r="D1268" s="159">
        <v>0.43668325200000002</v>
      </c>
      <c r="E1268" s="160">
        <v>0.65203740706596058</v>
      </c>
      <c r="F1268" s="161">
        <v>1</v>
      </c>
      <c r="G1268" s="139">
        <v>0.65200000000000002</v>
      </c>
      <c r="H1268" s="140">
        <v>3537.1</v>
      </c>
      <c r="I1268" s="162" t="s">
        <v>18</v>
      </c>
      <c r="J1268" s="162" t="s">
        <v>17</v>
      </c>
      <c r="K1268" s="163" t="s">
        <v>159</v>
      </c>
      <c r="L1268" s="164" t="s">
        <v>165</v>
      </c>
      <c r="M1268" s="144"/>
      <c r="O1268" s="145"/>
      <c r="P1268" s="132"/>
    </row>
    <row r="1269" spans="1:16">
      <c r="A1269" s="133" t="s">
        <v>1382</v>
      </c>
      <c r="B1269" s="134" t="s">
        <v>1934</v>
      </c>
      <c r="C1269" s="135">
        <v>4.76</v>
      </c>
      <c r="D1269" s="136">
        <v>0.54073434200000003</v>
      </c>
      <c r="E1269" s="137">
        <v>0.80740219977384964</v>
      </c>
      <c r="F1269" s="138">
        <v>1</v>
      </c>
      <c r="G1269" s="139">
        <v>0.80740000000000001</v>
      </c>
      <c r="H1269" s="140">
        <v>4380.1450000000004</v>
      </c>
      <c r="I1269" s="141" t="s">
        <v>18</v>
      </c>
      <c r="J1269" s="141" t="s">
        <v>17</v>
      </c>
      <c r="K1269" s="142" t="s">
        <v>159</v>
      </c>
      <c r="L1269" s="143" t="s">
        <v>165</v>
      </c>
      <c r="M1269" s="144"/>
      <c r="O1269" s="145"/>
      <c r="P1269" s="132"/>
    </row>
    <row r="1270" spans="1:16">
      <c r="A1270" s="133" t="s">
        <v>1383</v>
      </c>
      <c r="B1270" s="134" t="s">
        <v>1934</v>
      </c>
      <c r="C1270" s="135">
        <v>6.12</v>
      </c>
      <c r="D1270" s="136">
        <v>0.76093512699999999</v>
      </c>
      <c r="E1270" s="137">
        <v>1.1361969227857802</v>
      </c>
      <c r="F1270" s="138">
        <v>1</v>
      </c>
      <c r="G1270" s="139">
        <v>1.1362000000000001</v>
      </c>
      <c r="H1270" s="140">
        <v>6163.8850000000002</v>
      </c>
      <c r="I1270" s="141" t="s">
        <v>18</v>
      </c>
      <c r="J1270" s="141" t="s">
        <v>17</v>
      </c>
      <c r="K1270" s="142" t="s">
        <v>159</v>
      </c>
      <c r="L1270" s="143" t="s">
        <v>165</v>
      </c>
      <c r="M1270" s="144"/>
      <c r="O1270" s="145"/>
      <c r="P1270" s="132"/>
    </row>
    <row r="1271" spans="1:16">
      <c r="A1271" s="146" t="s">
        <v>1384</v>
      </c>
      <c r="B1271" s="147" t="s">
        <v>1934</v>
      </c>
      <c r="C1271" s="148">
        <v>7.49</v>
      </c>
      <c r="D1271" s="149">
        <v>1.6566091430000001</v>
      </c>
      <c r="E1271" s="150">
        <v>2.4735803930568032</v>
      </c>
      <c r="F1271" s="151">
        <v>1</v>
      </c>
      <c r="G1271" s="150">
        <v>2.4735999999999998</v>
      </c>
      <c r="H1271" s="152">
        <v>13419.279999999999</v>
      </c>
      <c r="I1271" s="153" t="s">
        <v>18</v>
      </c>
      <c r="J1271" s="153" t="s">
        <v>17</v>
      </c>
      <c r="K1271" s="154" t="s">
        <v>159</v>
      </c>
      <c r="L1271" s="155" t="s">
        <v>165</v>
      </c>
      <c r="M1271" s="144"/>
      <c r="O1271" s="145"/>
      <c r="P1271" s="132"/>
    </row>
    <row r="1272" spans="1:16">
      <c r="A1272" s="156" t="s">
        <v>1385</v>
      </c>
      <c r="B1272" s="157" t="s">
        <v>1935</v>
      </c>
      <c r="C1272" s="158">
        <v>2.4700000000000002</v>
      </c>
      <c r="D1272" s="159">
        <v>0.29784645700000001</v>
      </c>
      <c r="E1272" s="160">
        <v>0.44473203548933704</v>
      </c>
      <c r="F1272" s="161">
        <v>1</v>
      </c>
      <c r="G1272" s="139">
        <v>0.44469999999999998</v>
      </c>
      <c r="H1272" s="140">
        <v>2412.4974999999999</v>
      </c>
      <c r="I1272" s="162" t="s">
        <v>18</v>
      </c>
      <c r="J1272" s="162" t="s">
        <v>17</v>
      </c>
      <c r="K1272" s="163" t="s">
        <v>159</v>
      </c>
      <c r="L1272" s="164" t="s">
        <v>165</v>
      </c>
      <c r="M1272" s="144"/>
      <c r="O1272" s="145"/>
      <c r="P1272" s="132"/>
    </row>
    <row r="1273" spans="1:16">
      <c r="A1273" s="133" t="s">
        <v>1386</v>
      </c>
      <c r="B1273" s="134" t="s">
        <v>1935</v>
      </c>
      <c r="C1273" s="135">
        <v>3.74</v>
      </c>
      <c r="D1273" s="136">
        <v>0.463167198</v>
      </c>
      <c r="E1273" s="137">
        <v>0.69158214206467061</v>
      </c>
      <c r="F1273" s="138">
        <v>1</v>
      </c>
      <c r="G1273" s="139">
        <v>0.69159999999999999</v>
      </c>
      <c r="H1273" s="140">
        <v>3751.93</v>
      </c>
      <c r="I1273" s="141" t="s">
        <v>18</v>
      </c>
      <c r="J1273" s="141" t="s">
        <v>17</v>
      </c>
      <c r="K1273" s="142" t="s">
        <v>159</v>
      </c>
      <c r="L1273" s="143" t="s">
        <v>165</v>
      </c>
      <c r="M1273" s="144"/>
      <c r="O1273" s="145"/>
      <c r="P1273" s="132"/>
    </row>
    <row r="1274" spans="1:16">
      <c r="A1274" s="133" t="s">
        <v>1387</v>
      </c>
      <c r="B1274" s="134" t="s">
        <v>1935</v>
      </c>
      <c r="C1274" s="135">
        <v>5.75</v>
      </c>
      <c r="D1274" s="136">
        <v>0.767929635</v>
      </c>
      <c r="E1274" s="137">
        <v>1.1466408334215425</v>
      </c>
      <c r="F1274" s="138">
        <v>1</v>
      </c>
      <c r="G1274" s="139">
        <v>1.1466000000000001</v>
      </c>
      <c r="H1274" s="140">
        <v>6220.3050000000003</v>
      </c>
      <c r="I1274" s="141" t="s">
        <v>18</v>
      </c>
      <c r="J1274" s="141" t="s">
        <v>17</v>
      </c>
      <c r="K1274" s="142" t="s">
        <v>159</v>
      </c>
      <c r="L1274" s="143" t="s">
        <v>165</v>
      </c>
      <c r="M1274" s="144"/>
      <c r="O1274" s="145"/>
      <c r="P1274" s="132"/>
    </row>
    <row r="1275" spans="1:16">
      <c r="A1275" s="146" t="s">
        <v>1388</v>
      </c>
      <c r="B1275" s="147" t="s">
        <v>1935</v>
      </c>
      <c r="C1275" s="148">
        <v>11.78</v>
      </c>
      <c r="D1275" s="149">
        <v>1.7722197</v>
      </c>
      <c r="E1275" s="150">
        <v>2.6462053047530536</v>
      </c>
      <c r="F1275" s="151">
        <v>1</v>
      </c>
      <c r="G1275" s="150">
        <v>2.6461999999999999</v>
      </c>
      <c r="H1275" s="152">
        <v>14355.635</v>
      </c>
      <c r="I1275" s="153" t="s">
        <v>18</v>
      </c>
      <c r="J1275" s="153" t="s">
        <v>17</v>
      </c>
      <c r="K1275" s="154" t="s">
        <v>159</v>
      </c>
      <c r="L1275" s="155" t="s">
        <v>165</v>
      </c>
      <c r="M1275" s="144"/>
      <c r="O1275" s="145"/>
      <c r="P1275" s="132"/>
    </row>
    <row r="1276" spans="1:16">
      <c r="A1276" s="156" t="s">
        <v>1389</v>
      </c>
      <c r="B1276" s="157" t="s">
        <v>1936</v>
      </c>
      <c r="C1276" s="158">
        <v>3.24</v>
      </c>
      <c r="D1276" s="159">
        <v>1.3657624290000001</v>
      </c>
      <c r="E1276" s="160">
        <v>2.0393000848891454</v>
      </c>
      <c r="F1276" s="161">
        <v>1</v>
      </c>
      <c r="G1276" s="139">
        <v>2.0392999999999999</v>
      </c>
      <c r="H1276" s="140">
        <v>11063.202499999999</v>
      </c>
      <c r="I1276" s="162" t="s">
        <v>18</v>
      </c>
      <c r="J1276" s="162" t="s">
        <v>18</v>
      </c>
      <c r="K1276" s="163" t="s">
        <v>1390</v>
      </c>
      <c r="L1276" s="164" t="s">
        <v>1390</v>
      </c>
      <c r="M1276" s="144"/>
      <c r="O1276" s="145"/>
      <c r="P1276" s="132"/>
    </row>
    <row r="1277" spans="1:16">
      <c r="A1277" s="133" t="s">
        <v>1391</v>
      </c>
      <c r="B1277" s="134" t="s">
        <v>1936</v>
      </c>
      <c r="C1277" s="135">
        <v>4.1399999999999997</v>
      </c>
      <c r="D1277" s="136">
        <v>1.6875585319999999</v>
      </c>
      <c r="E1277" s="137">
        <v>2.5197927432245986</v>
      </c>
      <c r="F1277" s="138">
        <v>1</v>
      </c>
      <c r="G1277" s="139">
        <v>2.5198</v>
      </c>
      <c r="H1277" s="140">
        <v>13669.915000000001</v>
      </c>
      <c r="I1277" s="141" t="s">
        <v>18</v>
      </c>
      <c r="J1277" s="141" t="s">
        <v>18</v>
      </c>
      <c r="K1277" s="142" t="s">
        <v>1390</v>
      </c>
      <c r="L1277" s="143" t="s">
        <v>1390</v>
      </c>
      <c r="M1277" s="144"/>
      <c r="O1277" s="145"/>
      <c r="P1277" s="132"/>
    </row>
    <row r="1278" spans="1:16">
      <c r="A1278" s="133" t="s">
        <v>1392</v>
      </c>
      <c r="B1278" s="134" t="s">
        <v>1936</v>
      </c>
      <c r="C1278" s="135">
        <v>9.06</v>
      </c>
      <c r="D1278" s="136">
        <v>2.0920256949999998</v>
      </c>
      <c r="E1278" s="137">
        <v>3.1237264159678921</v>
      </c>
      <c r="F1278" s="138">
        <v>1</v>
      </c>
      <c r="G1278" s="139">
        <v>3.1236999999999999</v>
      </c>
      <c r="H1278" s="140">
        <v>16946.072499999998</v>
      </c>
      <c r="I1278" s="141" t="s">
        <v>18</v>
      </c>
      <c r="J1278" s="141" t="s">
        <v>18</v>
      </c>
      <c r="K1278" s="142" t="s">
        <v>1390</v>
      </c>
      <c r="L1278" s="143" t="s">
        <v>1390</v>
      </c>
      <c r="M1278" s="144"/>
      <c r="O1278" s="145"/>
      <c r="P1278" s="132"/>
    </row>
    <row r="1279" spans="1:16">
      <c r="A1279" s="146" t="s">
        <v>1393</v>
      </c>
      <c r="B1279" s="147" t="s">
        <v>1936</v>
      </c>
      <c r="C1279" s="148">
        <v>26.97</v>
      </c>
      <c r="D1279" s="149">
        <v>4.4693493049999997</v>
      </c>
      <c r="E1279" s="150">
        <v>6.6734479024724598</v>
      </c>
      <c r="F1279" s="151">
        <v>1</v>
      </c>
      <c r="G1279" s="150">
        <v>6.6734</v>
      </c>
      <c r="H1279" s="152">
        <v>36203.195</v>
      </c>
      <c r="I1279" s="153" t="s">
        <v>18</v>
      </c>
      <c r="J1279" s="153" t="s">
        <v>18</v>
      </c>
      <c r="K1279" s="154" t="s">
        <v>1390</v>
      </c>
      <c r="L1279" s="155" t="s">
        <v>1390</v>
      </c>
      <c r="M1279" s="144"/>
      <c r="O1279" s="145"/>
      <c r="P1279" s="132"/>
    </row>
    <row r="1280" spans="1:16">
      <c r="A1280" s="156" t="s">
        <v>1394</v>
      </c>
      <c r="B1280" s="157" t="s">
        <v>1937</v>
      </c>
      <c r="C1280" s="158">
        <v>8.43</v>
      </c>
      <c r="D1280" s="159">
        <v>0.896006894</v>
      </c>
      <c r="E1280" s="160">
        <v>1.3378805099605353</v>
      </c>
      <c r="F1280" s="161">
        <v>1</v>
      </c>
      <c r="G1280" s="139">
        <v>1.3379000000000001</v>
      </c>
      <c r="H1280" s="140">
        <v>7258.1075000000001</v>
      </c>
      <c r="I1280" s="162" t="s">
        <v>18</v>
      </c>
      <c r="J1280" s="162" t="s">
        <v>18</v>
      </c>
      <c r="K1280" s="163" t="s">
        <v>1390</v>
      </c>
      <c r="L1280" s="164" t="s">
        <v>1390</v>
      </c>
      <c r="M1280" s="144"/>
      <c r="O1280" s="145"/>
      <c r="P1280" s="132"/>
    </row>
    <row r="1281" spans="1:16">
      <c r="A1281" s="133" t="s">
        <v>1395</v>
      </c>
      <c r="B1281" s="134" t="s">
        <v>1937</v>
      </c>
      <c r="C1281" s="135">
        <v>9.66</v>
      </c>
      <c r="D1281" s="136">
        <v>0.97515663299999999</v>
      </c>
      <c r="E1281" s="137">
        <v>1.4560636331994992</v>
      </c>
      <c r="F1281" s="138">
        <v>1</v>
      </c>
      <c r="G1281" s="139">
        <v>1.4560999999999999</v>
      </c>
      <c r="H1281" s="140">
        <v>7899.3424999999997</v>
      </c>
      <c r="I1281" s="141" t="s">
        <v>18</v>
      </c>
      <c r="J1281" s="141" t="s">
        <v>18</v>
      </c>
      <c r="K1281" s="142" t="s">
        <v>1390</v>
      </c>
      <c r="L1281" s="143" t="s">
        <v>1390</v>
      </c>
      <c r="M1281" s="144"/>
      <c r="O1281" s="145"/>
      <c r="P1281" s="132"/>
    </row>
    <row r="1282" spans="1:16">
      <c r="A1282" s="133" t="s">
        <v>1396</v>
      </c>
      <c r="B1282" s="134" t="s">
        <v>1937</v>
      </c>
      <c r="C1282" s="135">
        <v>14.91</v>
      </c>
      <c r="D1282" s="136">
        <v>1.3287289769999999</v>
      </c>
      <c r="E1282" s="137">
        <v>1.9840032629794702</v>
      </c>
      <c r="F1282" s="138">
        <v>1</v>
      </c>
      <c r="G1282" s="139">
        <v>1.984</v>
      </c>
      <c r="H1282" s="140">
        <v>10763.2</v>
      </c>
      <c r="I1282" s="141" t="s">
        <v>18</v>
      </c>
      <c r="J1282" s="141" t="s">
        <v>18</v>
      </c>
      <c r="K1282" s="142" t="s">
        <v>1390</v>
      </c>
      <c r="L1282" s="143" t="s">
        <v>1390</v>
      </c>
      <c r="M1282" s="144"/>
      <c r="O1282" s="145"/>
      <c r="P1282" s="132"/>
    </row>
    <row r="1283" spans="1:16">
      <c r="A1283" s="146" t="s">
        <v>1397</v>
      </c>
      <c r="B1283" s="147" t="s">
        <v>1937</v>
      </c>
      <c r="C1283" s="148">
        <v>20.170000000000002</v>
      </c>
      <c r="D1283" s="149">
        <v>1.7470398279999999</v>
      </c>
      <c r="E1283" s="150">
        <v>2.6086077592233412</v>
      </c>
      <c r="F1283" s="151">
        <v>1</v>
      </c>
      <c r="G1283" s="150">
        <v>2.6086</v>
      </c>
      <c r="H1283" s="152">
        <v>14151.655000000001</v>
      </c>
      <c r="I1283" s="153" t="s">
        <v>18</v>
      </c>
      <c r="J1283" s="153" t="s">
        <v>18</v>
      </c>
      <c r="K1283" s="154" t="s">
        <v>1390</v>
      </c>
      <c r="L1283" s="155" t="s">
        <v>1390</v>
      </c>
      <c r="M1283" s="144"/>
      <c r="O1283" s="145"/>
      <c r="P1283" s="132"/>
    </row>
    <row r="1284" spans="1:16">
      <c r="A1284" s="156" t="s">
        <v>1398</v>
      </c>
      <c r="B1284" s="157" t="s">
        <v>1938</v>
      </c>
      <c r="C1284" s="158">
        <v>2.5299999999999998</v>
      </c>
      <c r="D1284" s="159">
        <v>0.37781630300000002</v>
      </c>
      <c r="E1284" s="160">
        <v>0.56413970864943386</v>
      </c>
      <c r="F1284" s="161">
        <v>1</v>
      </c>
      <c r="G1284" s="139">
        <v>0.56410000000000005</v>
      </c>
      <c r="H1284" s="140">
        <v>3060.2425000000003</v>
      </c>
      <c r="I1284" s="162" t="s">
        <v>18</v>
      </c>
      <c r="J1284" s="162" t="s">
        <v>17</v>
      </c>
      <c r="K1284" s="163" t="s">
        <v>159</v>
      </c>
      <c r="L1284" s="164" t="s">
        <v>165</v>
      </c>
      <c r="M1284" s="144"/>
      <c r="O1284" s="145"/>
      <c r="P1284" s="132"/>
    </row>
    <row r="1285" spans="1:16">
      <c r="A1285" s="133" t="s">
        <v>1399</v>
      </c>
      <c r="B1285" s="134" t="s">
        <v>1938</v>
      </c>
      <c r="C1285" s="135">
        <v>3.43</v>
      </c>
      <c r="D1285" s="136">
        <v>0.475681307</v>
      </c>
      <c r="E1285" s="137">
        <v>0.71026769308301096</v>
      </c>
      <c r="F1285" s="138">
        <v>1</v>
      </c>
      <c r="G1285" s="139">
        <v>0.71030000000000004</v>
      </c>
      <c r="H1285" s="140">
        <v>3853.3775000000001</v>
      </c>
      <c r="I1285" s="141" t="s">
        <v>18</v>
      </c>
      <c r="J1285" s="141" t="s">
        <v>17</v>
      </c>
      <c r="K1285" s="142" t="s">
        <v>159</v>
      </c>
      <c r="L1285" s="143" t="s">
        <v>165</v>
      </c>
      <c r="M1285" s="144"/>
      <c r="O1285" s="145"/>
      <c r="P1285" s="132"/>
    </row>
    <row r="1286" spans="1:16">
      <c r="A1286" s="133" t="s">
        <v>1400</v>
      </c>
      <c r="B1286" s="134" t="s">
        <v>1938</v>
      </c>
      <c r="C1286" s="135">
        <v>5.12</v>
      </c>
      <c r="D1286" s="136">
        <v>0.64983475499999999</v>
      </c>
      <c r="E1286" s="137">
        <v>0.97030643316621568</v>
      </c>
      <c r="F1286" s="138">
        <v>1</v>
      </c>
      <c r="G1286" s="139">
        <v>0.97030000000000005</v>
      </c>
      <c r="H1286" s="140">
        <v>5263.8775000000005</v>
      </c>
      <c r="I1286" s="141" t="s">
        <v>18</v>
      </c>
      <c r="J1286" s="141" t="s">
        <v>17</v>
      </c>
      <c r="K1286" s="142" t="s">
        <v>159</v>
      </c>
      <c r="L1286" s="143" t="s">
        <v>165</v>
      </c>
      <c r="M1286" s="144"/>
      <c r="O1286" s="145"/>
      <c r="P1286" s="132"/>
    </row>
    <row r="1287" spans="1:16">
      <c r="A1287" s="146" t="s">
        <v>1401</v>
      </c>
      <c r="B1287" s="147" t="s">
        <v>1938</v>
      </c>
      <c r="C1287" s="148">
        <v>9.64</v>
      </c>
      <c r="D1287" s="149">
        <v>1.1750054999999999</v>
      </c>
      <c r="E1287" s="150">
        <v>1.7544697123127644</v>
      </c>
      <c r="F1287" s="151">
        <v>1</v>
      </c>
      <c r="G1287" s="150">
        <v>1.7544999999999999</v>
      </c>
      <c r="H1287" s="152">
        <v>9518.1625000000004</v>
      </c>
      <c r="I1287" s="153" t="s">
        <v>18</v>
      </c>
      <c r="J1287" s="153" t="s">
        <v>17</v>
      </c>
      <c r="K1287" s="154" t="s">
        <v>159</v>
      </c>
      <c r="L1287" s="155" t="s">
        <v>165</v>
      </c>
      <c r="M1287" s="144"/>
      <c r="O1287" s="145"/>
      <c r="P1287" s="132"/>
    </row>
    <row r="1288" spans="1:16">
      <c r="A1288" s="156" t="s">
        <v>1402</v>
      </c>
      <c r="B1288" s="157" t="s">
        <v>1939</v>
      </c>
      <c r="C1288" s="158">
        <v>5.43</v>
      </c>
      <c r="D1288" s="159">
        <v>0.53745127699999995</v>
      </c>
      <c r="E1288" s="160">
        <v>0.80250006262976459</v>
      </c>
      <c r="F1288" s="161">
        <v>1</v>
      </c>
      <c r="G1288" s="139">
        <v>0.80249999999999999</v>
      </c>
      <c r="H1288" s="140">
        <v>4353.5625</v>
      </c>
      <c r="I1288" s="162" t="s">
        <v>18</v>
      </c>
      <c r="J1288" s="162" t="s">
        <v>17</v>
      </c>
      <c r="K1288" s="163" t="s">
        <v>159</v>
      </c>
      <c r="L1288" s="164" t="s">
        <v>165</v>
      </c>
      <c r="M1288" s="144"/>
      <c r="O1288" s="145"/>
      <c r="P1288" s="132"/>
    </row>
    <row r="1289" spans="1:16">
      <c r="A1289" s="133" t="s">
        <v>1403</v>
      </c>
      <c r="B1289" s="134" t="s">
        <v>1939</v>
      </c>
      <c r="C1289" s="135">
        <v>6.74</v>
      </c>
      <c r="D1289" s="136">
        <v>0.66874853499999998</v>
      </c>
      <c r="E1289" s="137">
        <v>0.99854770876479537</v>
      </c>
      <c r="F1289" s="138">
        <v>1</v>
      </c>
      <c r="G1289" s="139">
        <v>0.99850000000000005</v>
      </c>
      <c r="H1289" s="140">
        <v>5416.8625000000002</v>
      </c>
      <c r="I1289" s="141" t="s">
        <v>18</v>
      </c>
      <c r="J1289" s="141" t="s">
        <v>17</v>
      </c>
      <c r="K1289" s="142" t="s">
        <v>159</v>
      </c>
      <c r="L1289" s="143" t="s">
        <v>165</v>
      </c>
      <c r="M1289" s="144"/>
      <c r="O1289" s="145"/>
      <c r="P1289" s="132"/>
    </row>
    <row r="1290" spans="1:16">
      <c r="A1290" s="133" t="s">
        <v>1404</v>
      </c>
      <c r="B1290" s="134" t="s">
        <v>1939</v>
      </c>
      <c r="C1290" s="135">
        <v>8.93</v>
      </c>
      <c r="D1290" s="136">
        <v>0.90682374799999999</v>
      </c>
      <c r="E1290" s="137">
        <v>1.354031789869871</v>
      </c>
      <c r="F1290" s="138">
        <v>1</v>
      </c>
      <c r="G1290" s="139">
        <v>1.3540000000000001</v>
      </c>
      <c r="H1290" s="140">
        <v>7345.4500000000007</v>
      </c>
      <c r="I1290" s="141" t="s">
        <v>18</v>
      </c>
      <c r="J1290" s="141" t="s">
        <v>17</v>
      </c>
      <c r="K1290" s="142" t="s">
        <v>159</v>
      </c>
      <c r="L1290" s="143" t="s">
        <v>165</v>
      </c>
      <c r="M1290" s="144"/>
      <c r="O1290" s="145"/>
      <c r="P1290" s="132"/>
    </row>
    <row r="1291" spans="1:16">
      <c r="A1291" s="146" t="s">
        <v>1405</v>
      </c>
      <c r="B1291" s="147" t="s">
        <v>1939</v>
      </c>
      <c r="C1291" s="148">
        <v>11.24</v>
      </c>
      <c r="D1291" s="149">
        <v>1.175181764</v>
      </c>
      <c r="E1291" s="150">
        <v>1.7547329024419775</v>
      </c>
      <c r="F1291" s="151">
        <v>1</v>
      </c>
      <c r="G1291" s="150">
        <v>1.7546999999999999</v>
      </c>
      <c r="H1291" s="152">
        <v>9519.2474999999995</v>
      </c>
      <c r="I1291" s="153" t="s">
        <v>18</v>
      </c>
      <c r="J1291" s="153" t="s">
        <v>17</v>
      </c>
      <c r="K1291" s="154" t="s">
        <v>159</v>
      </c>
      <c r="L1291" s="155" t="s">
        <v>165</v>
      </c>
      <c r="M1291" s="144"/>
      <c r="O1291" s="145"/>
      <c r="P1291" s="132"/>
    </row>
    <row r="1292" spans="1:16">
      <c r="A1292" s="156" t="s">
        <v>1406</v>
      </c>
      <c r="B1292" s="157" t="s">
        <v>1940</v>
      </c>
      <c r="C1292" s="158">
        <v>8.23</v>
      </c>
      <c r="D1292" s="159">
        <v>0.675435797</v>
      </c>
      <c r="E1292" s="160">
        <v>1.0085328523554424</v>
      </c>
      <c r="F1292" s="161">
        <v>1.2</v>
      </c>
      <c r="G1292" s="139">
        <v>1.2101999999999999</v>
      </c>
      <c r="H1292" s="140">
        <v>6565.335</v>
      </c>
      <c r="I1292" s="162" t="s">
        <v>18</v>
      </c>
      <c r="J1292" s="162" t="s">
        <v>18</v>
      </c>
      <c r="K1292" s="163" t="s">
        <v>1062</v>
      </c>
      <c r="L1292" s="164" t="s">
        <v>1062</v>
      </c>
      <c r="M1292" s="144"/>
      <c r="O1292" s="145"/>
      <c r="P1292" s="132"/>
    </row>
    <row r="1293" spans="1:16">
      <c r="A1293" s="133" t="s">
        <v>1407</v>
      </c>
      <c r="B1293" s="134" t="s">
        <v>1940</v>
      </c>
      <c r="C1293" s="135">
        <v>16.91</v>
      </c>
      <c r="D1293" s="136">
        <v>1.4943372960000001</v>
      </c>
      <c r="E1293" s="137">
        <v>2.2312827691541486</v>
      </c>
      <c r="F1293" s="138">
        <v>1.2</v>
      </c>
      <c r="G1293" s="139">
        <v>2.6775000000000002</v>
      </c>
      <c r="H1293" s="140">
        <v>14525.437500000002</v>
      </c>
      <c r="I1293" s="141" t="s">
        <v>18</v>
      </c>
      <c r="J1293" s="141" t="s">
        <v>18</v>
      </c>
      <c r="K1293" s="142" t="s">
        <v>1062</v>
      </c>
      <c r="L1293" s="143" t="s">
        <v>1062</v>
      </c>
      <c r="M1293" s="144"/>
      <c r="O1293" s="145"/>
      <c r="P1293" s="132"/>
    </row>
    <row r="1294" spans="1:16">
      <c r="A1294" s="133" t="s">
        <v>1408</v>
      </c>
      <c r="B1294" s="134" t="s">
        <v>1940</v>
      </c>
      <c r="C1294" s="135">
        <v>30.17</v>
      </c>
      <c r="D1294" s="136">
        <v>3.3472959090000001</v>
      </c>
      <c r="E1294" s="137">
        <v>4.9980440861671918</v>
      </c>
      <c r="F1294" s="138">
        <v>1.2</v>
      </c>
      <c r="G1294" s="139">
        <v>5.9977</v>
      </c>
      <c r="H1294" s="140">
        <v>32537.522499999999</v>
      </c>
      <c r="I1294" s="141" t="s">
        <v>18</v>
      </c>
      <c r="J1294" s="141" t="s">
        <v>18</v>
      </c>
      <c r="K1294" s="142" t="s">
        <v>1062</v>
      </c>
      <c r="L1294" s="143" t="s">
        <v>1062</v>
      </c>
      <c r="M1294" s="144"/>
      <c r="O1294" s="145"/>
      <c r="P1294" s="132"/>
    </row>
    <row r="1295" spans="1:16">
      <c r="A1295" s="146" t="s">
        <v>1409</v>
      </c>
      <c r="B1295" s="147" t="s">
        <v>1940</v>
      </c>
      <c r="C1295" s="148">
        <v>50.25</v>
      </c>
      <c r="D1295" s="149">
        <v>6.7318017609999998</v>
      </c>
      <c r="E1295" s="150">
        <v>10.051648523320301</v>
      </c>
      <c r="F1295" s="151">
        <v>1.2</v>
      </c>
      <c r="G1295" s="150">
        <v>12.061999999999999</v>
      </c>
      <c r="H1295" s="152">
        <v>65436.35</v>
      </c>
      <c r="I1295" s="153" t="s">
        <v>18</v>
      </c>
      <c r="J1295" s="153" t="s">
        <v>18</v>
      </c>
      <c r="K1295" s="154" t="s">
        <v>1062</v>
      </c>
      <c r="L1295" s="155" t="s">
        <v>1062</v>
      </c>
      <c r="M1295" s="144"/>
      <c r="O1295" s="145"/>
      <c r="P1295" s="132"/>
    </row>
    <row r="1296" spans="1:16">
      <c r="A1296" s="156" t="s">
        <v>1410</v>
      </c>
      <c r="B1296" s="157" t="s">
        <v>1941</v>
      </c>
      <c r="C1296" s="158">
        <v>4</v>
      </c>
      <c r="D1296" s="159">
        <v>0.67980643799999996</v>
      </c>
      <c r="E1296" s="160">
        <v>1.0150589130912366</v>
      </c>
      <c r="F1296" s="161">
        <v>1</v>
      </c>
      <c r="G1296" s="139">
        <v>1.0150999999999999</v>
      </c>
      <c r="H1296" s="140">
        <v>5506.9174999999996</v>
      </c>
      <c r="I1296" s="162" t="s">
        <v>18</v>
      </c>
      <c r="J1296" s="162" t="s">
        <v>17</v>
      </c>
      <c r="K1296" s="163" t="s">
        <v>159</v>
      </c>
      <c r="L1296" s="164" t="s">
        <v>165</v>
      </c>
      <c r="M1296" s="144"/>
      <c r="O1296" s="145"/>
      <c r="P1296" s="132"/>
    </row>
    <row r="1297" spans="1:16">
      <c r="A1297" s="133" t="s">
        <v>1411</v>
      </c>
      <c r="B1297" s="134" t="s">
        <v>1941</v>
      </c>
      <c r="C1297" s="135">
        <v>5.24</v>
      </c>
      <c r="D1297" s="136">
        <v>0.68138542000000002</v>
      </c>
      <c r="E1297" s="137">
        <v>1.0174165838385543</v>
      </c>
      <c r="F1297" s="138">
        <v>1</v>
      </c>
      <c r="G1297" s="139">
        <v>1.0174000000000001</v>
      </c>
      <c r="H1297" s="140">
        <v>5519.3950000000004</v>
      </c>
      <c r="I1297" s="141" t="s">
        <v>18</v>
      </c>
      <c r="J1297" s="141" t="s">
        <v>17</v>
      </c>
      <c r="K1297" s="142" t="s">
        <v>159</v>
      </c>
      <c r="L1297" s="143" t="s">
        <v>165</v>
      </c>
      <c r="M1297" s="144"/>
      <c r="O1297" s="145"/>
      <c r="P1297" s="132"/>
    </row>
    <row r="1298" spans="1:16">
      <c r="A1298" s="133" t="s">
        <v>1412</v>
      </c>
      <c r="B1298" s="134" t="s">
        <v>1941</v>
      </c>
      <c r="C1298" s="135">
        <v>7.21</v>
      </c>
      <c r="D1298" s="136">
        <v>0.97205083999999997</v>
      </c>
      <c r="E1298" s="137">
        <v>1.4514261912886204</v>
      </c>
      <c r="F1298" s="138">
        <v>1</v>
      </c>
      <c r="G1298" s="139">
        <v>1.4514</v>
      </c>
      <c r="H1298" s="140">
        <v>7873.8450000000003</v>
      </c>
      <c r="I1298" s="141" t="s">
        <v>18</v>
      </c>
      <c r="J1298" s="141" t="s">
        <v>17</v>
      </c>
      <c r="K1298" s="142" t="s">
        <v>159</v>
      </c>
      <c r="L1298" s="143" t="s">
        <v>165</v>
      </c>
      <c r="M1298" s="144"/>
      <c r="O1298" s="145"/>
      <c r="P1298" s="132"/>
    </row>
    <row r="1299" spans="1:16">
      <c r="A1299" s="146" t="s">
        <v>1413</v>
      </c>
      <c r="B1299" s="147" t="s">
        <v>1941</v>
      </c>
      <c r="C1299" s="148">
        <v>11.88</v>
      </c>
      <c r="D1299" s="149">
        <v>1.859602636</v>
      </c>
      <c r="E1299" s="150">
        <v>2.7766818979136509</v>
      </c>
      <c r="F1299" s="151">
        <v>1</v>
      </c>
      <c r="G1299" s="150">
        <v>2.7766999999999999</v>
      </c>
      <c r="H1299" s="152">
        <v>15063.5975</v>
      </c>
      <c r="I1299" s="153" t="s">
        <v>18</v>
      </c>
      <c r="J1299" s="153" t="s">
        <v>17</v>
      </c>
      <c r="K1299" s="154" t="s">
        <v>159</v>
      </c>
      <c r="L1299" s="155" t="s">
        <v>165</v>
      </c>
      <c r="M1299" s="144"/>
      <c r="O1299" s="145"/>
      <c r="P1299" s="132"/>
    </row>
    <row r="1300" spans="1:16">
      <c r="A1300" s="156" t="s">
        <v>1414</v>
      </c>
      <c r="B1300" s="157" t="s">
        <v>1942</v>
      </c>
      <c r="C1300" s="158">
        <v>3.68</v>
      </c>
      <c r="D1300" s="159">
        <v>0.45818732499999998</v>
      </c>
      <c r="E1300" s="160">
        <v>0.68414640125353043</v>
      </c>
      <c r="F1300" s="161">
        <v>1</v>
      </c>
      <c r="G1300" s="139">
        <v>0.68410000000000004</v>
      </c>
      <c r="H1300" s="140">
        <v>3711.2425000000003</v>
      </c>
      <c r="I1300" s="162" t="s">
        <v>18</v>
      </c>
      <c r="J1300" s="162" t="s">
        <v>17</v>
      </c>
      <c r="K1300" s="163" t="s">
        <v>159</v>
      </c>
      <c r="L1300" s="164" t="s">
        <v>165</v>
      </c>
      <c r="M1300" s="144"/>
      <c r="O1300" s="145"/>
      <c r="P1300" s="132"/>
    </row>
    <row r="1301" spans="1:16">
      <c r="A1301" s="133" t="s">
        <v>1415</v>
      </c>
      <c r="B1301" s="134" t="s">
        <v>1942</v>
      </c>
      <c r="C1301" s="135">
        <v>4.0599999999999996</v>
      </c>
      <c r="D1301" s="136">
        <v>0.55562194499999995</v>
      </c>
      <c r="E1301" s="137">
        <v>0.82963175406311596</v>
      </c>
      <c r="F1301" s="138">
        <v>1</v>
      </c>
      <c r="G1301" s="139">
        <v>0.8296</v>
      </c>
      <c r="H1301" s="140">
        <v>4500.58</v>
      </c>
      <c r="I1301" s="141" t="s">
        <v>18</v>
      </c>
      <c r="J1301" s="141" t="s">
        <v>17</v>
      </c>
      <c r="K1301" s="142" t="s">
        <v>159</v>
      </c>
      <c r="L1301" s="143" t="s">
        <v>165</v>
      </c>
      <c r="M1301" s="144"/>
      <c r="O1301" s="145"/>
      <c r="P1301" s="132"/>
    </row>
    <row r="1302" spans="1:16">
      <c r="A1302" s="133" t="s">
        <v>1416</v>
      </c>
      <c r="B1302" s="134" t="s">
        <v>1942</v>
      </c>
      <c r="C1302" s="135">
        <v>5.81</v>
      </c>
      <c r="D1302" s="136">
        <v>0.77487994500000001</v>
      </c>
      <c r="E1302" s="137">
        <v>1.1570187494280502</v>
      </c>
      <c r="F1302" s="138">
        <v>1</v>
      </c>
      <c r="G1302" s="139">
        <v>1.157</v>
      </c>
      <c r="H1302" s="140">
        <v>6276.7250000000004</v>
      </c>
      <c r="I1302" s="141" t="s">
        <v>18</v>
      </c>
      <c r="J1302" s="141" t="s">
        <v>17</v>
      </c>
      <c r="K1302" s="142" t="s">
        <v>159</v>
      </c>
      <c r="L1302" s="143" t="s">
        <v>165</v>
      </c>
      <c r="M1302" s="144"/>
      <c r="O1302" s="145"/>
      <c r="P1302" s="132"/>
    </row>
    <row r="1303" spans="1:16">
      <c r="A1303" s="146" t="s">
        <v>1417</v>
      </c>
      <c r="B1303" s="147" t="s">
        <v>1942</v>
      </c>
      <c r="C1303" s="148">
        <v>9.07</v>
      </c>
      <c r="D1303" s="149">
        <v>1.2598124100000001</v>
      </c>
      <c r="E1303" s="150">
        <v>1.8810998897798783</v>
      </c>
      <c r="F1303" s="151">
        <v>1</v>
      </c>
      <c r="G1303" s="150">
        <v>1.8811</v>
      </c>
      <c r="H1303" s="152">
        <v>10204.967500000001</v>
      </c>
      <c r="I1303" s="153" t="s">
        <v>18</v>
      </c>
      <c r="J1303" s="153" t="s">
        <v>17</v>
      </c>
      <c r="K1303" s="154" t="s">
        <v>159</v>
      </c>
      <c r="L1303" s="155" t="s">
        <v>165</v>
      </c>
      <c r="M1303" s="144"/>
      <c r="O1303" s="145"/>
      <c r="P1303" s="132"/>
    </row>
    <row r="1304" spans="1:16">
      <c r="A1304" s="156" t="s">
        <v>1418</v>
      </c>
      <c r="B1304" s="157" t="s">
        <v>1943</v>
      </c>
      <c r="C1304" s="158">
        <v>3.76</v>
      </c>
      <c r="D1304" s="159">
        <v>0.50469692899999996</v>
      </c>
      <c r="E1304" s="160">
        <v>0.75359262218582446</v>
      </c>
      <c r="F1304" s="161">
        <v>1</v>
      </c>
      <c r="G1304" s="139">
        <v>0.75360000000000005</v>
      </c>
      <c r="H1304" s="140">
        <v>4088.28</v>
      </c>
      <c r="I1304" s="162" t="s">
        <v>18</v>
      </c>
      <c r="J1304" s="162" t="s">
        <v>17</v>
      </c>
      <c r="K1304" s="163" t="s">
        <v>159</v>
      </c>
      <c r="L1304" s="164" t="s">
        <v>165</v>
      </c>
      <c r="M1304" s="144"/>
      <c r="O1304" s="145"/>
      <c r="P1304" s="132"/>
    </row>
    <row r="1305" spans="1:16">
      <c r="A1305" s="133" t="s">
        <v>1419</v>
      </c>
      <c r="B1305" s="134" t="s">
        <v>1943</v>
      </c>
      <c r="C1305" s="135">
        <v>4.41</v>
      </c>
      <c r="D1305" s="136">
        <v>0.619670638</v>
      </c>
      <c r="E1305" s="137">
        <v>0.92526661873542493</v>
      </c>
      <c r="F1305" s="138">
        <v>1</v>
      </c>
      <c r="G1305" s="139">
        <v>0.92530000000000001</v>
      </c>
      <c r="H1305" s="140">
        <v>5019.7525000000005</v>
      </c>
      <c r="I1305" s="141" t="s">
        <v>18</v>
      </c>
      <c r="J1305" s="141" t="s">
        <v>17</v>
      </c>
      <c r="K1305" s="142" t="s">
        <v>159</v>
      </c>
      <c r="L1305" s="143" t="s">
        <v>165</v>
      </c>
      <c r="M1305" s="144"/>
      <c r="O1305" s="145"/>
      <c r="P1305" s="132"/>
    </row>
    <row r="1306" spans="1:16">
      <c r="A1306" s="133" t="s">
        <v>1420</v>
      </c>
      <c r="B1306" s="134" t="s">
        <v>1943</v>
      </c>
      <c r="C1306" s="135">
        <v>6.43</v>
      </c>
      <c r="D1306" s="136">
        <v>0.83973646300000004</v>
      </c>
      <c r="E1306" s="137">
        <v>1.2538598250460518</v>
      </c>
      <c r="F1306" s="138">
        <v>1</v>
      </c>
      <c r="G1306" s="139">
        <v>1.2539</v>
      </c>
      <c r="H1306" s="140">
        <v>6802.4075000000003</v>
      </c>
      <c r="I1306" s="141" t="s">
        <v>18</v>
      </c>
      <c r="J1306" s="141" t="s">
        <v>17</v>
      </c>
      <c r="K1306" s="142" t="s">
        <v>159</v>
      </c>
      <c r="L1306" s="143" t="s">
        <v>165</v>
      </c>
      <c r="M1306" s="144"/>
      <c r="O1306" s="145"/>
      <c r="P1306" s="132"/>
    </row>
    <row r="1307" spans="1:16">
      <c r="A1307" s="146" t="s">
        <v>1421</v>
      </c>
      <c r="B1307" s="147" t="s">
        <v>1943</v>
      </c>
      <c r="C1307" s="148">
        <v>9.33</v>
      </c>
      <c r="D1307" s="149">
        <v>1.3954023950000001</v>
      </c>
      <c r="E1307" s="150">
        <v>2.0835572586819318</v>
      </c>
      <c r="F1307" s="151">
        <v>1</v>
      </c>
      <c r="G1307" s="150">
        <v>2.0836000000000001</v>
      </c>
      <c r="H1307" s="152">
        <v>11303.53</v>
      </c>
      <c r="I1307" s="153" t="s">
        <v>18</v>
      </c>
      <c r="J1307" s="153" t="s">
        <v>17</v>
      </c>
      <c r="K1307" s="154" t="s">
        <v>159</v>
      </c>
      <c r="L1307" s="155" t="s">
        <v>165</v>
      </c>
      <c r="M1307" s="144"/>
      <c r="O1307" s="145"/>
      <c r="P1307" s="132"/>
    </row>
    <row r="1308" spans="1:16">
      <c r="A1308" s="156" t="s">
        <v>1422</v>
      </c>
      <c r="B1308" s="157" t="s">
        <v>1944</v>
      </c>
      <c r="C1308" s="158">
        <v>3.11</v>
      </c>
      <c r="D1308" s="159">
        <v>0.456298914</v>
      </c>
      <c r="E1308" s="160">
        <v>0.68132670389560468</v>
      </c>
      <c r="F1308" s="161">
        <v>1</v>
      </c>
      <c r="G1308" s="139">
        <v>0.68130000000000002</v>
      </c>
      <c r="H1308" s="140">
        <v>3696.0525000000002</v>
      </c>
      <c r="I1308" s="162" t="s">
        <v>18</v>
      </c>
      <c r="J1308" s="162" t="s">
        <v>17</v>
      </c>
      <c r="K1308" s="163" t="s">
        <v>159</v>
      </c>
      <c r="L1308" s="164" t="s">
        <v>165</v>
      </c>
      <c r="M1308" s="144"/>
      <c r="O1308" s="145"/>
      <c r="P1308" s="132"/>
    </row>
    <row r="1309" spans="1:16">
      <c r="A1309" s="133" t="s">
        <v>1423</v>
      </c>
      <c r="B1309" s="134" t="s">
        <v>1944</v>
      </c>
      <c r="C1309" s="135">
        <v>3.72</v>
      </c>
      <c r="D1309" s="136">
        <v>0.52693020800000001</v>
      </c>
      <c r="E1309" s="137">
        <v>0.78679043667341575</v>
      </c>
      <c r="F1309" s="138">
        <v>1</v>
      </c>
      <c r="G1309" s="139">
        <v>0.78680000000000005</v>
      </c>
      <c r="H1309" s="140">
        <v>4268.3900000000003</v>
      </c>
      <c r="I1309" s="141" t="s">
        <v>18</v>
      </c>
      <c r="J1309" s="141" t="s">
        <v>17</v>
      </c>
      <c r="K1309" s="142" t="s">
        <v>159</v>
      </c>
      <c r="L1309" s="143" t="s">
        <v>165</v>
      </c>
      <c r="M1309" s="144"/>
      <c r="O1309" s="145"/>
      <c r="P1309" s="132"/>
    </row>
    <row r="1310" spans="1:16">
      <c r="A1310" s="133" t="s">
        <v>1424</v>
      </c>
      <c r="B1310" s="134" t="s">
        <v>1944</v>
      </c>
      <c r="C1310" s="135">
        <v>4.7699999999999996</v>
      </c>
      <c r="D1310" s="136">
        <v>0.72228377899999996</v>
      </c>
      <c r="E1310" s="137">
        <v>1.0784843253502272</v>
      </c>
      <c r="F1310" s="138">
        <v>1</v>
      </c>
      <c r="G1310" s="139">
        <v>1.0785</v>
      </c>
      <c r="H1310" s="140">
        <v>5850.8625000000002</v>
      </c>
      <c r="I1310" s="141" t="s">
        <v>18</v>
      </c>
      <c r="J1310" s="141" t="s">
        <v>17</v>
      </c>
      <c r="K1310" s="142" t="s">
        <v>159</v>
      </c>
      <c r="L1310" s="143" t="s">
        <v>165</v>
      </c>
      <c r="M1310" s="144"/>
      <c r="O1310" s="145"/>
      <c r="P1310" s="132"/>
    </row>
    <row r="1311" spans="1:16">
      <c r="A1311" s="146" t="s">
        <v>1425</v>
      </c>
      <c r="B1311" s="147" t="s">
        <v>1944</v>
      </c>
      <c r="C1311" s="148">
        <v>6.51</v>
      </c>
      <c r="D1311" s="149">
        <v>0.88468186699999996</v>
      </c>
      <c r="E1311" s="150">
        <v>1.3209704471032768</v>
      </c>
      <c r="F1311" s="151">
        <v>1</v>
      </c>
      <c r="G1311" s="150">
        <v>1.321</v>
      </c>
      <c r="H1311" s="152">
        <v>7166.4250000000002</v>
      </c>
      <c r="I1311" s="153" t="s">
        <v>18</v>
      </c>
      <c r="J1311" s="153" t="s">
        <v>17</v>
      </c>
      <c r="K1311" s="154" t="s">
        <v>159</v>
      </c>
      <c r="L1311" s="155" t="s">
        <v>165</v>
      </c>
      <c r="M1311" s="144"/>
      <c r="O1311" s="145"/>
      <c r="P1311" s="132"/>
    </row>
    <row r="1312" spans="1:16">
      <c r="A1312" s="156" t="s">
        <v>1426</v>
      </c>
      <c r="B1312" s="157" t="s">
        <v>1945</v>
      </c>
      <c r="C1312" s="158">
        <v>4</v>
      </c>
      <c r="D1312" s="159">
        <v>1.672973912</v>
      </c>
      <c r="E1312" s="160">
        <v>2.49801559064481</v>
      </c>
      <c r="F1312" s="161">
        <v>1</v>
      </c>
      <c r="G1312" s="139">
        <v>2.4980000000000002</v>
      </c>
      <c r="H1312" s="140">
        <v>13551.650000000001</v>
      </c>
      <c r="I1312" s="162" t="s">
        <v>18</v>
      </c>
      <c r="J1312" s="162" t="s">
        <v>17</v>
      </c>
      <c r="K1312" s="163" t="s">
        <v>159</v>
      </c>
      <c r="L1312" s="164" t="s">
        <v>165</v>
      </c>
      <c r="M1312" s="144"/>
      <c r="O1312" s="145"/>
      <c r="P1312" s="132"/>
    </row>
    <row r="1313" spans="1:16">
      <c r="A1313" s="133" t="s">
        <v>1427</v>
      </c>
      <c r="B1313" s="134" t="s">
        <v>1945</v>
      </c>
      <c r="C1313" s="135">
        <v>7.6</v>
      </c>
      <c r="D1313" s="136">
        <v>2.174943807</v>
      </c>
      <c r="E1313" s="137">
        <v>3.2475363182246544</v>
      </c>
      <c r="F1313" s="138">
        <v>1</v>
      </c>
      <c r="G1313" s="139">
        <v>3.2475000000000001</v>
      </c>
      <c r="H1313" s="140">
        <v>17617.6875</v>
      </c>
      <c r="I1313" s="141" t="s">
        <v>18</v>
      </c>
      <c r="J1313" s="141" t="s">
        <v>17</v>
      </c>
      <c r="K1313" s="142" t="s">
        <v>159</v>
      </c>
      <c r="L1313" s="143" t="s">
        <v>165</v>
      </c>
      <c r="M1313" s="144"/>
      <c r="P1313" s="132"/>
    </row>
    <row r="1314" spans="1:16">
      <c r="A1314" s="133" t="s">
        <v>1428</v>
      </c>
      <c r="B1314" s="134" t="s">
        <v>1945</v>
      </c>
      <c r="C1314" s="135">
        <v>9.98</v>
      </c>
      <c r="D1314" s="136">
        <v>3.0373117409999999</v>
      </c>
      <c r="E1314" s="137">
        <v>4.5351885216166661</v>
      </c>
      <c r="F1314" s="138">
        <v>1</v>
      </c>
      <c r="G1314" s="139">
        <v>4.5351999999999997</v>
      </c>
      <c r="H1314" s="140">
        <v>24603.46</v>
      </c>
      <c r="I1314" s="141" t="s">
        <v>18</v>
      </c>
      <c r="J1314" s="141" t="s">
        <v>17</v>
      </c>
      <c r="K1314" s="142" t="s">
        <v>159</v>
      </c>
      <c r="L1314" s="143" t="s">
        <v>165</v>
      </c>
      <c r="M1314" s="144"/>
      <c r="P1314" s="132"/>
    </row>
    <row r="1315" spans="1:16">
      <c r="A1315" s="146" t="s">
        <v>1429</v>
      </c>
      <c r="B1315" s="147" t="s">
        <v>1945</v>
      </c>
      <c r="C1315" s="148">
        <v>18.559999999999999</v>
      </c>
      <c r="D1315" s="149">
        <v>5.4876100259999996</v>
      </c>
      <c r="E1315" s="150">
        <v>8.1938727806813354</v>
      </c>
      <c r="F1315" s="151">
        <v>1</v>
      </c>
      <c r="G1315" s="150">
        <v>8.1938999999999993</v>
      </c>
      <c r="H1315" s="152">
        <v>44451.907499999994</v>
      </c>
      <c r="I1315" s="153" t="s">
        <v>18</v>
      </c>
      <c r="J1315" s="153" t="s">
        <v>17</v>
      </c>
      <c r="K1315" s="154" t="s">
        <v>159</v>
      </c>
      <c r="L1315" s="155" t="s">
        <v>165</v>
      </c>
      <c r="M1315" s="144"/>
      <c r="P1315" s="132"/>
    </row>
    <row r="1316" spans="1:16">
      <c r="A1316" s="156" t="s">
        <v>1430</v>
      </c>
      <c r="B1316" s="157" t="s">
        <v>1946</v>
      </c>
      <c r="C1316" s="158">
        <v>5.5259999999999998</v>
      </c>
      <c r="D1316" s="159">
        <v>1.3007690030000001</v>
      </c>
      <c r="E1316" s="160">
        <v>1.9422545838966472</v>
      </c>
      <c r="F1316" s="161">
        <v>1</v>
      </c>
      <c r="G1316" s="139">
        <v>1.9422999999999999</v>
      </c>
      <c r="H1316" s="140">
        <v>10536.977499999999</v>
      </c>
      <c r="I1316" s="162" t="s">
        <v>18</v>
      </c>
      <c r="J1316" s="162" t="s">
        <v>17</v>
      </c>
      <c r="K1316" s="163" t="s">
        <v>159</v>
      </c>
      <c r="L1316" s="164" t="s">
        <v>165</v>
      </c>
      <c r="M1316" s="144"/>
      <c r="P1316" s="132"/>
    </row>
    <row r="1317" spans="1:16">
      <c r="A1317" s="133" t="s">
        <v>1431</v>
      </c>
      <c r="B1317" s="134" t="s">
        <v>1946</v>
      </c>
      <c r="C1317" s="135">
        <v>6.14</v>
      </c>
      <c r="D1317" s="136">
        <v>1.7323222140000001</v>
      </c>
      <c r="E1317" s="137">
        <v>2.5866320254922992</v>
      </c>
      <c r="F1317" s="138">
        <v>1</v>
      </c>
      <c r="G1317" s="139">
        <v>2.5865999999999998</v>
      </c>
      <c r="H1317" s="140">
        <v>14032.304999999998</v>
      </c>
      <c r="I1317" s="141" t="s">
        <v>18</v>
      </c>
      <c r="J1317" s="141" t="s">
        <v>17</v>
      </c>
      <c r="K1317" s="142" t="s">
        <v>159</v>
      </c>
      <c r="L1317" s="143" t="s">
        <v>165</v>
      </c>
      <c r="M1317" s="144"/>
      <c r="P1317" s="132"/>
    </row>
    <row r="1318" spans="1:16">
      <c r="A1318" s="133" t="s">
        <v>1432</v>
      </c>
      <c r="B1318" s="134" t="s">
        <v>1946</v>
      </c>
      <c r="C1318" s="135">
        <v>8.52</v>
      </c>
      <c r="D1318" s="136">
        <v>2.2634333199999999</v>
      </c>
      <c r="E1318" s="137">
        <v>3.3796652064858637</v>
      </c>
      <c r="F1318" s="138">
        <v>1</v>
      </c>
      <c r="G1318" s="139">
        <v>3.3797000000000001</v>
      </c>
      <c r="H1318" s="140">
        <v>18334.872500000001</v>
      </c>
      <c r="I1318" s="141" t="s">
        <v>18</v>
      </c>
      <c r="J1318" s="141" t="s">
        <v>17</v>
      </c>
      <c r="K1318" s="142" t="s">
        <v>159</v>
      </c>
      <c r="L1318" s="143" t="s">
        <v>165</v>
      </c>
      <c r="M1318" s="144"/>
      <c r="P1318" s="132"/>
    </row>
    <row r="1319" spans="1:16">
      <c r="A1319" s="146" t="s">
        <v>1433</v>
      </c>
      <c r="B1319" s="147" t="s">
        <v>1946</v>
      </c>
      <c r="C1319" s="148">
        <v>15.82</v>
      </c>
      <c r="D1319" s="149">
        <v>4.7543159599999996</v>
      </c>
      <c r="E1319" s="150">
        <v>7.0989483492504366</v>
      </c>
      <c r="F1319" s="151">
        <v>1</v>
      </c>
      <c r="G1319" s="150">
        <v>7.0989000000000004</v>
      </c>
      <c r="H1319" s="152">
        <v>38511.532500000001</v>
      </c>
      <c r="I1319" s="153" t="s">
        <v>18</v>
      </c>
      <c r="J1319" s="153" t="s">
        <v>17</v>
      </c>
      <c r="K1319" s="154" t="s">
        <v>159</v>
      </c>
      <c r="L1319" s="155" t="s">
        <v>165</v>
      </c>
      <c r="M1319" s="144"/>
      <c r="P1319" s="132"/>
    </row>
    <row r="1320" spans="1:16">
      <c r="A1320" s="156" t="s">
        <v>1434</v>
      </c>
      <c r="B1320" s="157" t="s">
        <v>1947</v>
      </c>
      <c r="C1320" s="158">
        <v>4.5</v>
      </c>
      <c r="D1320" s="159">
        <v>1.519821401</v>
      </c>
      <c r="E1320" s="160">
        <v>2.2693345828417422</v>
      </c>
      <c r="F1320" s="161">
        <v>1</v>
      </c>
      <c r="G1320" s="139">
        <v>2.2692999999999999</v>
      </c>
      <c r="H1320" s="140">
        <v>12310.952499999999</v>
      </c>
      <c r="I1320" s="162" t="s">
        <v>18</v>
      </c>
      <c r="J1320" s="162" t="s">
        <v>17</v>
      </c>
      <c r="K1320" s="163" t="s">
        <v>159</v>
      </c>
      <c r="L1320" s="164" t="s">
        <v>165</v>
      </c>
      <c r="M1320" s="144"/>
      <c r="P1320" s="132"/>
    </row>
    <row r="1321" spans="1:16">
      <c r="A1321" s="133" t="s">
        <v>1435</v>
      </c>
      <c r="B1321" s="134" t="s">
        <v>1947</v>
      </c>
      <c r="C1321" s="135">
        <v>5.24</v>
      </c>
      <c r="D1321" s="136">
        <v>1.5340523500000001</v>
      </c>
      <c r="E1321" s="137">
        <v>2.2905836484826843</v>
      </c>
      <c r="F1321" s="138">
        <v>1</v>
      </c>
      <c r="G1321" s="139">
        <v>2.2906</v>
      </c>
      <c r="H1321" s="140">
        <v>12426.504999999999</v>
      </c>
      <c r="I1321" s="141" t="s">
        <v>18</v>
      </c>
      <c r="J1321" s="141" t="s">
        <v>17</v>
      </c>
      <c r="K1321" s="142" t="s">
        <v>159</v>
      </c>
      <c r="L1321" s="143" t="s">
        <v>165</v>
      </c>
      <c r="M1321" s="144"/>
      <c r="P1321" s="132"/>
    </row>
    <row r="1322" spans="1:16">
      <c r="A1322" s="133" t="s">
        <v>1436</v>
      </c>
      <c r="B1322" s="134" t="s">
        <v>1947</v>
      </c>
      <c r="C1322" s="135">
        <v>8.25</v>
      </c>
      <c r="D1322" s="136">
        <v>2.4138737649999999</v>
      </c>
      <c r="E1322" s="137">
        <v>3.6042966692827223</v>
      </c>
      <c r="F1322" s="138">
        <v>1</v>
      </c>
      <c r="G1322" s="139">
        <v>3.6042999999999998</v>
      </c>
      <c r="H1322" s="140">
        <v>19553.327499999999</v>
      </c>
      <c r="I1322" s="141" t="s">
        <v>18</v>
      </c>
      <c r="J1322" s="141" t="s">
        <v>17</v>
      </c>
      <c r="K1322" s="142" t="s">
        <v>159</v>
      </c>
      <c r="L1322" s="143" t="s">
        <v>165</v>
      </c>
      <c r="M1322" s="144"/>
      <c r="P1322" s="132"/>
    </row>
    <row r="1323" spans="1:16">
      <c r="A1323" s="146" t="s">
        <v>1437</v>
      </c>
      <c r="B1323" s="147" t="s">
        <v>1947</v>
      </c>
      <c r="C1323" s="148">
        <v>14.73</v>
      </c>
      <c r="D1323" s="149">
        <v>4.6037115120000003</v>
      </c>
      <c r="E1323" s="150">
        <v>6.8740720039434731</v>
      </c>
      <c r="F1323" s="151">
        <v>1</v>
      </c>
      <c r="G1323" s="150">
        <v>6.8741000000000003</v>
      </c>
      <c r="H1323" s="152">
        <v>37291.9925</v>
      </c>
      <c r="I1323" s="153" t="s">
        <v>18</v>
      </c>
      <c r="J1323" s="153" t="s">
        <v>17</v>
      </c>
      <c r="K1323" s="154" t="s">
        <v>159</v>
      </c>
      <c r="L1323" s="155" t="s">
        <v>165</v>
      </c>
      <c r="M1323" s="144"/>
      <c r="P1323" s="132"/>
    </row>
    <row r="1324" spans="1:16">
      <c r="A1324" s="156" t="s">
        <v>1438</v>
      </c>
      <c r="B1324" s="157" t="s">
        <v>1948</v>
      </c>
      <c r="C1324" s="158">
        <v>2.79</v>
      </c>
      <c r="D1324" s="159">
        <v>0.57716495400000001</v>
      </c>
      <c r="E1324" s="160">
        <v>0.86179888587873843</v>
      </c>
      <c r="F1324" s="161">
        <v>1</v>
      </c>
      <c r="G1324" s="139">
        <v>0.86180000000000001</v>
      </c>
      <c r="H1324" s="140">
        <v>4675.2650000000003</v>
      </c>
      <c r="I1324" s="162" t="s">
        <v>18</v>
      </c>
      <c r="J1324" s="162" t="s">
        <v>17</v>
      </c>
      <c r="K1324" s="163" t="s">
        <v>159</v>
      </c>
      <c r="L1324" s="164" t="s">
        <v>165</v>
      </c>
      <c r="M1324" s="144"/>
      <c r="P1324" s="132"/>
    </row>
    <row r="1325" spans="1:16">
      <c r="A1325" s="133" t="s">
        <v>1439</v>
      </c>
      <c r="B1325" s="134" t="s">
        <v>1948</v>
      </c>
      <c r="C1325" s="135">
        <v>3.74</v>
      </c>
      <c r="D1325" s="136">
        <v>0.68824722199999999</v>
      </c>
      <c r="E1325" s="137">
        <v>1.0276623433527752</v>
      </c>
      <c r="F1325" s="138">
        <v>1</v>
      </c>
      <c r="G1325" s="139">
        <v>1.0277000000000001</v>
      </c>
      <c r="H1325" s="140">
        <v>5575.2725</v>
      </c>
      <c r="I1325" s="141" t="s">
        <v>18</v>
      </c>
      <c r="J1325" s="141" t="s">
        <v>17</v>
      </c>
      <c r="K1325" s="142" t="s">
        <v>159</v>
      </c>
      <c r="L1325" s="143" t="s">
        <v>165</v>
      </c>
      <c r="M1325" s="144"/>
      <c r="P1325" s="132"/>
    </row>
    <row r="1326" spans="1:16">
      <c r="A1326" s="133" t="s">
        <v>1440</v>
      </c>
      <c r="B1326" s="134" t="s">
        <v>1948</v>
      </c>
      <c r="C1326" s="135">
        <v>6</v>
      </c>
      <c r="D1326" s="136">
        <v>1.093510134</v>
      </c>
      <c r="E1326" s="137">
        <v>1.6327841956570184</v>
      </c>
      <c r="F1326" s="138">
        <v>1</v>
      </c>
      <c r="G1326" s="139">
        <v>1.6328</v>
      </c>
      <c r="H1326" s="140">
        <v>8857.94</v>
      </c>
      <c r="I1326" s="141" t="s">
        <v>18</v>
      </c>
      <c r="J1326" s="141" t="s">
        <v>17</v>
      </c>
      <c r="K1326" s="142" t="s">
        <v>159</v>
      </c>
      <c r="L1326" s="143" t="s">
        <v>165</v>
      </c>
      <c r="M1326" s="144"/>
      <c r="P1326" s="132"/>
    </row>
    <row r="1327" spans="1:16">
      <c r="A1327" s="146" t="s">
        <v>1441</v>
      </c>
      <c r="B1327" s="147" t="s">
        <v>1948</v>
      </c>
      <c r="C1327" s="148">
        <v>10.34</v>
      </c>
      <c r="D1327" s="149">
        <v>2.3039679419999999</v>
      </c>
      <c r="E1327" s="150">
        <v>3.4401898309229804</v>
      </c>
      <c r="F1327" s="151">
        <v>1</v>
      </c>
      <c r="G1327" s="150">
        <v>3.4401999999999999</v>
      </c>
      <c r="H1327" s="152">
        <v>18663.084999999999</v>
      </c>
      <c r="I1327" s="153" t="s">
        <v>18</v>
      </c>
      <c r="J1327" s="153" t="s">
        <v>17</v>
      </c>
      <c r="K1327" s="154" t="s">
        <v>159</v>
      </c>
      <c r="L1327" s="155" t="s">
        <v>165</v>
      </c>
      <c r="M1327" s="144"/>
      <c r="P1327" s="132"/>
    </row>
    <row r="1328" spans="1:16">
      <c r="A1328" s="156" t="s">
        <v>1442</v>
      </c>
      <c r="B1328" s="157" t="s">
        <v>1949</v>
      </c>
      <c r="C1328" s="158">
        <v>3.2</v>
      </c>
      <c r="D1328" s="159">
        <v>1.1631976749999999</v>
      </c>
      <c r="E1328" s="160">
        <v>1.7368387554101887</v>
      </c>
      <c r="F1328" s="161">
        <v>1</v>
      </c>
      <c r="G1328" s="139">
        <v>1.7367999999999999</v>
      </c>
      <c r="H1328" s="140">
        <v>9422.14</v>
      </c>
      <c r="I1328" s="162" t="s">
        <v>18</v>
      </c>
      <c r="J1328" s="162" t="s">
        <v>17</v>
      </c>
      <c r="K1328" s="163" t="s">
        <v>159</v>
      </c>
      <c r="L1328" s="164" t="s">
        <v>165</v>
      </c>
      <c r="M1328" s="144"/>
      <c r="P1328" s="132"/>
    </row>
    <row r="1329" spans="1:16">
      <c r="A1329" s="133" t="s">
        <v>1443</v>
      </c>
      <c r="B1329" s="134" t="s">
        <v>1949</v>
      </c>
      <c r="C1329" s="135">
        <v>5.53</v>
      </c>
      <c r="D1329" s="136">
        <v>1.4824599380000001</v>
      </c>
      <c r="E1329" s="137">
        <v>2.2135479884460616</v>
      </c>
      <c r="F1329" s="138">
        <v>1</v>
      </c>
      <c r="G1329" s="139">
        <v>2.2134999999999998</v>
      </c>
      <c r="H1329" s="140">
        <v>12008.237499999999</v>
      </c>
      <c r="I1329" s="141" t="s">
        <v>18</v>
      </c>
      <c r="J1329" s="141" t="s">
        <v>17</v>
      </c>
      <c r="K1329" s="142" t="s">
        <v>159</v>
      </c>
      <c r="L1329" s="143" t="s">
        <v>165</v>
      </c>
      <c r="M1329" s="144"/>
      <c r="P1329" s="132"/>
    </row>
    <row r="1330" spans="1:16">
      <c r="A1330" s="133" t="s">
        <v>1444</v>
      </c>
      <c r="B1330" s="134" t="s">
        <v>1949</v>
      </c>
      <c r="C1330" s="135">
        <v>9.56</v>
      </c>
      <c r="D1330" s="136">
        <v>1.8903893789999999</v>
      </c>
      <c r="E1330" s="137">
        <v>2.8226513917877281</v>
      </c>
      <c r="F1330" s="138">
        <v>1</v>
      </c>
      <c r="G1330" s="139">
        <v>2.8227000000000002</v>
      </c>
      <c r="H1330" s="140">
        <v>15313.147500000001</v>
      </c>
      <c r="I1330" s="141" t="s">
        <v>18</v>
      </c>
      <c r="J1330" s="141" t="s">
        <v>17</v>
      </c>
      <c r="K1330" s="142" t="s">
        <v>159</v>
      </c>
      <c r="L1330" s="143" t="s">
        <v>165</v>
      </c>
      <c r="M1330" s="144"/>
      <c r="P1330" s="132"/>
    </row>
    <row r="1331" spans="1:16">
      <c r="A1331" s="146" t="s">
        <v>1445</v>
      </c>
      <c r="B1331" s="147" t="s">
        <v>1949</v>
      </c>
      <c r="C1331" s="148">
        <v>18.46</v>
      </c>
      <c r="D1331" s="149">
        <v>3.8759191259999999</v>
      </c>
      <c r="E1331" s="150">
        <v>5.7873624539976722</v>
      </c>
      <c r="F1331" s="151">
        <v>1</v>
      </c>
      <c r="G1331" s="150">
        <v>5.7873999999999999</v>
      </c>
      <c r="H1331" s="152">
        <v>31396.645</v>
      </c>
      <c r="I1331" s="153" t="s">
        <v>18</v>
      </c>
      <c r="J1331" s="153" t="s">
        <v>17</v>
      </c>
      <c r="K1331" s="154" t="s">
        <v>159</v>
      </c>
      <c r="L1331" s="155" t="s">
        <v>165</v>
      </c>
      <c r="M1331" s="144"/>
      <c r="P1331" s="132"/>
    </row>
    <row r="1332" spans="1:16">
      <c r="A1332" s="156" t="s">
        <v>1446</v>
      </c>
      <c r="B1332" s="157" t="s">
        <v>1950</v>
      </c>
      <c r="C1332" s="158">
        <v>2.97</v>
      </c>
      <c r="D1332" s="159">
        <v>0.85884469399999996</v>
      </c>
      <c r="E1332" s="160">
        <v>1.282391446851546</v>
      </c>
      <c r="F1332" s="161">
        <v>1</v>
      </c>
      <c r="G1332" s="139">
        <v>1.2824</v>
      </c>
      <c r="H1332" s="140">
        <v>6957.0199999999995</v>
      </c>
      <c r="I1332" s="162" t="s">
        <v>18</v>
      </c>
      <c r="J1332" s="162" t="s">
        <v>17</v>
      </c>
      <c r="K1332" s="163" t="s">
        <v>159</v>
      </c>
      <c r="L1332" s="164" t="s">
        <v>165</v>
      </c>
      <c r="M1332" s="144"/>
      <c r="P1332" s="132"/>
    </row>
    <row r="1333" spans="1:16">
      <c r="A1333" s="133" t="s">
        <v>1447</v>
      </c>
      <c r="B1333" s="134" t="s">
        <v>1950</v>
      </c>
      <c r="C1333" s="135">
        <v>5.47</v>
      </c>
      <c r="D1333" s="136">
        <v>1.1920837529999999</v>
      </c>
      <c r="E1333" s="137">
        <v>1.7799702547593441</v>
      </c>
      <c r="F1333" s="138">
        <v>1</v>
      </c>
      <c r="G1333" s="139">
        <v>1.78</v>
      </c>
      <c r="H1333" s="140">
        <v>9656.5</v>
      </c>
      <c r="I1333" s="141" t="s">
        <v>18</v>
      </c>
      <c r="J1333" s="141" t="s">
        <v>17</v>
      </c>
      <c r="K1333" s="142" t="s">
        <v>159</v>
      </c>
      <c r="L1333" s="143" t="s">
        <v>165</v>
      </c>
      <c r="M1333" s="144"/>
      <c r="P1333" s="132"/>
    </row>
    <row r="1334" spans="1:16">
      <c r="A1334" s="133" t="s">
        <v>1448</v>
      </c>
      <c r="B1334" s="134" t="s">
        <v>1950</v>
      </c>
      <c r="C1334" s="135">
        <v>9.52</v>
      </c>
      <c r="D1334" s="136">
        <v>1.7491375339999999</v>
      </c>
      <c r="E1334" s="137">
        <v>2.6117399672362711</v>
      </c>
      <c r="F1334" s="138">
        <v>1</v>
      </c>
      <c r="G1334" s="139">
        <v>2.6116999999999999</v>
      </c>
      <c r="H1334" s="140">
        <v>14168.4725</v>
      </c>
      <c r="I1334" s="141" t="s">
        <v>18</v>
      </c>
      <c r="J1334" s="141" t="s">
        <v>17</v>
      </c>
      <c r="K1334" s="142" t="s">
        <v>159</v>
      </c>
      <c r="L1334" s="143" t="s">
        <v>165</v>
      </c>
      <c r="M1334" s="144"/>
      <c r="P1334" s="132"/>
    </row>
    <row r="1335" spans="1:16">
      <c r="A1335" s="146" t="s">
        <v>1449</v>
      </c>
      <c r="B1335" s="147" t="s">
        <v>1950</v>
      </c>
      <c r="C1335" s="148">
        <v>17.059999999999999</v>
      </c>
      <c r="D1335" s="149">
        <v>3.268570811</v>
      </c>
      <c r="E1335" s="150">
        <v>4.8804950193416712</v>
      </c>
      <c r="F1335" s="151">
        <v>1</v>
      </c>
      <c r="G1335" s="150">
        <v>4.8804999999999996</v>
      </c>
      <c r="H1335" s="152">
        <v>26476.712499999998</v>
      </c>
      <c r="I1335" s="153" t="s">
        <v>18</v>
      </c>
      <c r="J1335" s="153" t="s">
        <v>17</v>
      </c>
      <c r="K1335" s="154" t="s">
        <v>159</v>
      </c>
      <c r="L1335" s="155" t="s">
        <v>165</v>
      </c>
      <c r="M1335" s="144"/>
      <c r="P1335" s="132"/>
    </row>
    <row r="1336" spans="1:16">
      <c r="A1336" s="156" t="s">
        <v>1450</v>
      </c>
      <c r="B1336" s="157" t="s">
        <v>1951</v>
      </c>
      <c r="C1336" s="158">
        <v>3.22</v>
      </c>
      <c r="D1336" s="159">
        <v>0.73828365500000004</v>
      </c>
      <c r="E1336" s="160">
        <v>1.1023746797721938</v>
      </c>
      <c r="F1336" s="161">
        <v>1</v>
      </c>
      <c r="G1336" s="139">
        <v>1.1024</v>
      </c>
      <c r="H1336" s="140">
        <v>5980.52</v>
      </c>
      <c r="I1336" s="162" t="s">
        <v>18</v>
      </c>
      <c r="J1336" s="162" t="s">
        <v>17</v>
      </c>
      <c r="K1336" s="163" t="s">
        <v>159</v>
      </c>
      <c r="L1336" s="164" t="s">
        <v>165</v>
      </c>
      <c r="M1336" s="144"/>
      <c r="P1336" s="132"/>
    </row>
    <row r="1337" spans="1:16">
      <c r="A1337" s="133" t="s">
        <v>1451</v>
      </c>
      <c r="B1337" s="134" t="s">
        <v>1951</v>
      </c>
      <c r="C1337" s="135">
        <v>5.23</v>
      </c>
      <c r="D1337" s="136">
        <v>1.019520918</v>
      </c>
      <c r="E1337" s="137">
        <v>1.5223065523525683</v>
      </c>
      <c r="F1337" s="138">
        <v>1</v>
      </c>
      <c r="G1337" s="139">
        <v>1.5223</v>
      </c>
      <c r="H1337" s="140">
        <v>8258.4774999999991</v>
      </c>
      <c r="I1337" s="141" t="s">
        <v>18</v>
      </c>
      <c r="J1337" s="141" t="s">
        <v>17</v>
      </c>
      <c r="K1337" s="142" t="s">
        <v>159</v>
      </c>
      <c r="L1337" s="143" t="s">
        <v>165</v>
      </c>
      <c r="M1337" s="144"/>
      <c r="P1337" s="132"/>
    </row>
    <row r="1338" spans="1:16">
      <c r="A1338" s="133" t="s">
        <v>1452</v>
      </c>
      <c r="B1338" s="134" t="s">
        <v>1951</v>
      </c>
      <c r="C1338" s="135">
        <v>9.73</v>
      </c>
      <c r="D1338" s="136">
        <v>1.6002227339999999</v>
      </c>
      <c r="E1338" s="137">
        <v>2.3893865345799026</v>
      </c>
      <c r="F1338" s="138">
        <v>1</v>
      </c>
      <c r="G1338" s="139">
        <v>2.3894000000000002</v>
      </c>
      <c r="H1338" s="140">
        <v>12962.495000000001</v>
      </c>
      <c r="I1338" s="141" t="s">
        <v>18</v>
      </c>
      <c r="J1338" s="141" t="s">
        <v>17</v>
      </c>
      <c r="K1338" s="142" t="s">
        <v>159</v>
      </c>
      <c r="L1338" s="143" t="s">
        <v>165</v>
      </c>
      <c r="M1338" s="144"/>
      <c r="P1338" s="132"/>
    </row>
    <row r="1339" spans="1:16">
      <c r="A1339" s="146" t="s">
        <v>1453</v>
      </c>
      <c r="B1339" s="147" t="s">
        <v>1951</v>
      </c>
      <c r="C1339" s="148">
        <v>17.579999999999998</v>
      </c>
      <c r="D1339" s="149">
        <v>3.0327288619999999</v>
      </c>
      <c r="E1339" s="150">
        <v>4.5283455558597447</v>
      </c>
      <c r="F1339" s="151">
        <v>1</v>
      </c>
      <c r="G1339" s="150">
        <v>4.5282999999999998</v>
      </c>
      <c r="H1339" s="152">
        <v>24566.0275</v>
      </c>
      <c r="I1339" s="153" t="s">
        <v>18</v>
      </c>
      <c r="J1339" s="153" t="s">
        <v>17</v>
      </c>
      <c r="K1339" s="154" t="s">
        <v>159</v>
      </c>
      <c r="L1339" s="155" t="s">
        <v>165</v>
      </c>
      <c r="M1339" s="144"/>
      <c r="P1339" s="132"/>
    </row>
    <row r="1340" spans="1:16">
      <c r="A1340" s="156" t="s">
        <v>1454</v>
      </c>
      <c r="B1340" s="157" t="s">
        <v>1952</v>
      </c>
      <c r="C1340" s="158">
        <v>0</v>
      </c>
      <c r="D1340" s="159">
        <v>0</v>
      </c>
      <c r="E1340" s="160">
        <v>0</v>
      </c>
      <c r="F1340" s="161">
        <v>1</v>
      </c>
      <c r="G1340" s="139">
        <v>0</v>
      </c>
      <c r="H1340" s="140">
        <v>0</v>
      </c>
      <c r="I1340" s="162" t="s">
        <v>18</v>
      </c>
      <c r="J1340" s="162" t="s">
        <v>18</v>
      </c>
      <c r="K1340" s="163" t="s">
        <v>1455</v>
      </c>
      <c r="L1340" s="164" t="s">
        <v>1455</v>
      </c>
      <c r="M1340" s="144"/>
      <c r="P1340" s="132"/>
    </row>
    <row r="1341" spans="1:16">
      <c r="A1341" s="146" t="s">
        <v>1456</v>
      </c>
      <c r="B1341" s="147" t="s">
        <v>1953</v>
      </c>
      <c r="C1341" s="148">
        <v>0</v>
      </c>
      <c r="D1341" s="149">
        <v>0</v>
      </c>
      <c r="E1341" s="150">
        <v>0</v>
      </c>
      <c r="F1341" s="151">
        <v>1</v>
      </c>
      <c r="G1341" s="150">
        <v>0</v>
      </c>
      <c r="H1341" s="152">
        <v>0</v>
      </c>
      <c r="I1341" s="153" t="s">
        <v>18</v>
      </c>
      <c r="J1341" s="153" t="s">
        <v>18</v>
      </c>
      <c r="K1341" s="154" t="s">
        <v>1455</v>
      </c>
      <c r="L1341" s="155" t="s">
        <v>1455</v>
      </c>
      <c r="M1341" s="144"/>
      <c r="P1341" s="132"/>
    </row>
  </sheetData>
  <sheetProtection algorithmName="SHA-512" hashValue="GXn6jCkXf1QP8ooJyUtH3a2P/qfFn71NX+H8yq7LkNwVGuZpJK7Ge6J20Tb2i9SBsW0OXvXEd/e7jLAQNueMTw==" saltValue="w9017hyadhpqwfdaQR2eZQ==" spinCount="100000" sheet="1" autoFilter="0"/>
  <autoFilter ref="A19:L1341" xr:uid="{A6463365-EB3C-4A0F-AAC6-677552243CD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2A7B2-EC00-4B6E-B31D-F0D81D641811}">
  <dimension ref="A1:O92"/>
  <sheetViews>
    <sheetView zoomScale="85" zoomScaleNormal="85" workbookViewId="0"/>
  </sheetViews>
  <sheetFormatPr defaultColWidth="9.140625" defaultRowHeight="12.75"/>
  <cols>
    <col min="1" max="1" width="50.5703125" style="173" customWidth="1"/>
    <col min="2" max="2" width="16" style="173" customWidth="1"/>
    <col min="3" max="3" width="9.140625" style="173"/>
    <col min="4" max="4" width="2.5703125" style="173" customWidth="1"/>
    <col min="5" max="5" width="31.5703125" style="173" customWidth="1"/>
    <col min="6" max="6" width="13.85546875" style="217" customWidth="1"/>
    <col min="7" max="7" width="3.7109375" style="217" customWidth="1"/>
    <col min="8" max="8" width="16.42578125" style="217" customWidth="1"/>
    <col min="9" max="9" width="2.85546875" style="217" customWidth="1"/>
    <col min="10" max="10" width="8.42578125" style="173" customWidth="1"/>
    <col min="11" max="11" width="2.85546875" style="173" customWidth="1"/>
    <col min="12" max="12" width="37.140625" style="173" bestFit="1" customWidth="1"/>
    <col min="13" max="13" width="14.7109375" style="173" bestFit="1" customWidth="1"/>
    <col min="14" max="14" width="18.85546875" style="173" bestFit="1" customWidth="1"/>
    <col min="15" max="15" width="14.28515625" style="197" bestFit="1" customWidth="1"/>
    <col min="16" max="16384" width="9.140625" style="173"/>
  </cols>
  <sheetData>
    <row r="1" spans="1:15" s="171" customFormat="1" ht="13.5" thickBot="1">
      <c r="A1" s="28"/>
      <c r="B1" s="28"/>
      <c r="C1" s="28"/>
      <c r="D1" s="28"/>
      <c r="E1" s="28"/>
      <c r="F1" s="28"/>
      <c r="G1" s="28"/>
      <c r="H1" s="28"/>
      <c r="I1" s="28"/>
      <c r="J1" s="28"/>
      <c r="K1" s="28"/>
      <c r="L1" s="28"/>
      <c r="M1" s="28"/>
      <c r="N1" s="28"/>
      <c r="O1" s="188"/>
    </row>
    <row r="2" spans="1:15">
      <c r="A2" s="172" t="s">
        <v>1457</v>
      </c>
      <c r="B2" s="172"/>
      <c r="C2" s="172"/>
      <c r="D2" s="172"/>
      <c r="E2" s="172"/>
      <c r="F2" s="172"/>
      <c r="G2" s="172"/>
      <c r="H2" s="172"/>
      <c r="I2" s="172"/>
      <c r="J2" s="172"/>
      <c r="K2" s="172"/>
      <c r="L2" s="172"/>
      <c r="M2" s="172"/>
      <c r="N2" s="172"/>
    </row>
    <row r="3" spans="1:15">
      <c r="A3" s="174" t="s">
        <v>1958</v>
      </c>
      <c r="B3" s="175"/>
      <c r="C3" s="175"/>
      <c r="D3" s="175"/>
      <c r="E3" s="175"/>
      <c r="F3" s="175"/>
      <c r="G3" s="175"/>
      <c r="H3" s="175"/>
      <c r="I3" s="175"/>
      <c r="J3" s="175"/>
      <c r="K3" s="175"/>
      <c r="L3" s="175"/>
      <c r="M3" s="175"/>
      <c r="N3" s="175"/>
    </row>
    <row r="4" spans="1:15" s="266" customFormat="1">
      <c r="A4" s="264" t="s">
        <v>129</v>
      </c>
      <c r="B4" s="264"/>
      <c r="C4" s="264"/>
      <c r="D4" s="264"/>
      <c r="E4" s="265"/>
      <c r="K4" s="264"/>
      <c r="L4" s="264"/>
      <c r="M4" s="264"/>
      <c r="N4" s="264"/>
      <c r="O4" s="267"/>
    </row>
    <row r="5" spans="1:15" s="266" customFormat="1" ht="118.9" customHeight="1">
      <c r="A5" s="268" t="s">
        <v>1458</v>
      </c>
      <c r="B5" s="238"/>
      <c r="C5" s="269"/>
      <c r="D5" s="269"/>
      <c r="E5" s="269"/>
      <c r="F5" s="269"/>
      <c r="G5" s="270"/>
      <c r="H5" s="270"/>
      <c r="I5" s="270"/>
      <c r="J5" s="270"/>
      <c r="K5" s="269"/>
      <c r="L5" s="269"/>
      <c r="M5" s="269"/>
      <c r="N5" s="269"/>
      <c r="O5" s="267"/>
    </row>
    <row r="6" spans="1:15" s="266" customFormat="1" ht="8.25" customHeight="1">
      <c r="A6" s="269"/>
      <c r="B6" s="269"/>
      <c r="C6" s="269"/>
      <c r="D6" s="269"/>
      <c r="F6" s="271"/>
      <c r="G6" s="271"/>
      <c r="H6" s="271"/>
      <c r="I6" s="271"/>
      <c r="K6" s="269"/>
      <c r="L6" s="269"/>
      <c r="M6" s="269"/>
      <c r="N6" s="269"/>
      <c r="O6" s="267"/>
    </row>
    <row r="7" spans="1:15" s="266" customFormat="1" ht="118.9" customHeight="1">
      <c r="A7" s="268" t="s">
        <v>1584</v>
      </c>
      <c r="B7" s="269"/>
      <c r="C7" s="269"/>
      <c r="D7" s="269"/>
      <c r="E7" s="269"/>
      <c r="F7" s="239"/>
      <c r="G7" s="270"/>
      <c r="H7" s="270"/>
      <c r="I7" s="270"/>
      <c r="J7" s="270"/>
      <c r="K7" s="269"/>
      <c r="L7" s="269"/>
      <c r="M7" s="269"/>
      <c r="N7" s="269"/>
      <c r="O7" s="267"/>
    </row>
    <row r="8" spans="1:15" s="266" customFormat="1">
      <c r="A8" s="269"/>
      <c r="B8" s="269"/>
      <c r="C8" s="269"/>
      <c r="D8" s="269"/>
      <c r="F8" s="271"/>
      <c r="G8" s="271"/>
      <c r="H8" s="271"/>
      <c r="I8" s="271"/>
      <c r="K8" s="269"/>
      <c r="L8" s="269"/>
      <c r="M8" s="269"/>
      <c r="N8" s="269"/>
      <c r="O8" s="267"/>
    </row>
    <row r="9" spans="1:15" s="266" customFormat="1" ht="36.75" customHeight="1">
      <c r="A9" s="272" t="s">
        <v>1459</v>
      </c>
      <c r="B9" s="273"/>
      <c r="C9" s="273"/>
      <c r="D9" s="273"/>
      <c r="E9" s="274"/>
      <c r="F9" s="275"/>
      <c r="G9" s="275"/>
      <c r="H9" s="275"/>
      <c r="I9" s="275"/>
      <c r="J9" s="275"/>
      <c r="K9" s="273"/>
      <c r="L9" s="273"/>
      <c r="M9" s="273"/>
      <c r="N9" s="273"/>
      <c r="O9" s="267"/>
    </row>
    <row r="10" spans="1:15">
      <c r="A10" s="176"/>
      <c r="B10" s="176"/>
      <c r="C10" s="177"/>
      <c r="D10" s="176"/>
      <c r="E10" s="176"/>
      <c r="F10" s="176"/>
      <c r="G10" s="176"/>
      <c r="H10" s="176"/>
      <c r="I10" s="176"/>
      <c r="J10" s="176"/>
      <c r="K10" s="176"/>
      <c r="L10" s="176"/>
      <c r="M10" s="176"/>
      <c r="N10" s="177"/>
    </row>
    <row r="11" spans="1:15" s="179" customFormat="1" ht="12.75" customHeight="1">
      <c r="A11" s="178" t="s">
        <v>1460</v>
      </c>
      <c r="B11" s="178"/>
      <c r="C11" s="178"/>
      <c r="E11" s="180" t="s">
        <v>1461</v>
      </c>
      <c r="F11" s="180"/>
      <c r="G11" s="180"/>
      <c r="H11" s="180"/>
      <c r="I11" s="180"/>
      <c r="J11" s="180"/>
      <c r="K11" s="173"/>
      <c r="L11" s="178" t="s">
        <v>1462</v>
      </c>
      <c r="M11" s="178"/>
      <c r="N11" s="178"/>
      <c r="O11" s="229"/>
    </row>
    <row r="12" spans="1:15">
      <c r="A12" s="181" t="s">
        <v>1463</v>
      </c>
      <c r="B12" s="182" t="s">
        <v>1464</v>
      </c>
      <c r="C12" s="183" t="s">
        <v>1465</v>
      </c>
      <c r="D12" s="184"/>
      <c r="E12" s="181" t="s">
        <v>1466</v>
      </c>
      <c r="F12" s="183" t="s">
        <v>1465</v>
      </c>
      <c r="G12" s="181"/>
      <c r="H12" s="183" t="s">
        <v>1466</v>
      </c>
      <c r="I12" s="181"/>
      <c r="J12" s="183" t="s">
        <v>1465</v>
      </c>
      <c r="L12" s="185" t="s">
        <v>1463</v>
      </c>
      <c r="M12" s="186" t="s">
        <v>1466</v>
      </c>
      <c r="N12" s="187" t="s">
        <v>1465</v>
      </c>
      <c r="O12" s="188" t="s">
        <v>1467</v>
      </c>
    </row>
    <row r="13" spans="1:15">
      <c r="A13" s="173" t="s">
        <v>1468</v>
      </c>
      <c r="B13" s="189" t="s">
        <v>1469</v>
      </c>
      <c r="C13" s="190">
        <v>0.39288169314377502</v>
      </c>
      <c r="D13" s="191"/>
      <c r="E13" s="192" t="s">
        <v>1470</v>
      </c>
      <c r="F13" s="193">
        <v>0.20399999999999999</v>
      </c>
      <c r="G13" s="194"/>
      <c r="H13" s="192" t="s">
        <v>1471</v>
      </c>
      <c r="I13" s="192"/>
      <c r="J13" s="193">
        <v>0.27400000000000002</v>
      </c>
      <c r="L13" s="60" t="s">
        <v>1472</v>
      </c>
      <c r="M13" s="192" t="s">
        <v>1473</v>
      </c>
      <c r="N13" s="190">
        <v>0.48399999999999999</v>
      </c>
      <c r="O13" s="195">
        <v>224774</v>
      </c>
    </row>
    <row r="14" spans="1:15">
      <c r="A14" s="173" t="s">
        <v>1474</v>
      </c>
      <c r="B14" s="189" t="s">
        <v>1475</v>
      </c>
      <c r="C14" s="196">
        <v>0.39288169314377502</v>
      </c>
      <c r="E14" s="192" t="s">
        <v>1476</v>
      </c>
      <c r="F14" s="193">
        <v>0.22</v>
      </c>
      <c r="G14" s="194"/>
      <c r="H14" s="192" t="s">
        <v>1477</v>
      </c>
      <c r="I14" s="192"/>
      <c r="J14" s="193">
        <v>0.13500000000000001</v>
      </c>
      <c r="L14" s="60" t="s">
        <v>1478</v>
      </c>
      <c r="M14" s="192" t="s">
        <v>1473</v>
      </c>
      <c r="N14" s="190">
        <v>0.50900000000000001</v>
      </c>
      <c r="O14" s="197">
        <v>227783</v>
      </c>
    </row>
    <row r="15" spans="1:15">
      <c r="A15" s="173" t="s">
        <v>1479</v>
      </c>
      <c r="B15" s="189" t="s">
        <v>1480</v>
      </c>
      <c r="C15" s="196">
        <v>0.39288169314377502</v>
      </c>
      <c r="E15" s="192" t="s">
        <v>1481</v>
      </c>
      <c r="F15" s="193">
        <v>0.186</v>
      </c>
      <c r="G15" s="194"/>
      <c r="H15" s="192" t="s">
        <v>1482</v>
      </c>
      <c r="I15" s="192"/>
      <c r="J15" s="193">
        <v>0.32400000000000001</v>
      </c>
      <c r="L15" s="60" t="s">
        <v>1483</v>
      </c>
      <c r="M15" s="192" t="s">
        <v>1484</v>
      </c>
      <c r="N15" s="190">
        <v>0.4</v>
      </c>
      <c r="O15" s="197">
        <v>239057</v>
      </c>
    </row>
    <row r="16" spans="1:15">
      <c r="A16" s="173" t="s">
        <v>1485</v>
      </c>
      <c r="B16" s="189" t="s">
        <v>1486</v>
      </c>
      <c r="C16" s="198">
        <v>0.26580746969908697</v>
      </c>
      <c r="E16" s="192" t="s">
        <v>1487</v>
      </c>
      <c r="F16" s="193">
        <v>0.246</v>
      </c>
      <c r="G16" s="194"/>
      <c r="H16" s="192" t="s">
        <v>1955</v>
      </c>
      <c r="I16" s="192"/>
      <c r="J16" s="193">
        <v>0.156</v>
      </c>
      <c r="L16" s="60" t="s">
        <v>1488</v>
      </c>
      <c r="M16" s="192" t="s">
        <v>1473</v>
      </c>
      <c r="N16" s="190">
        <v>0.48099999999999998</v>
      </c>
      <c r="O16" s="197">
        <v>244881</v>
      </c>
    </row>
    <row r="17" spans="1:15">
      <c r="A17" s="173" t="s">
        <v>1489</v>
      </c>
      <c r="B17" s="189" t="s">
        <v>1490</v>
      </c>
      <c r="C17" s="196">
        <v>0.26580746969908697</v>
      </c>
      <c r="D17" s="198"/>
      <c r="E17" s="192" t="s">
        <v>1491</v>
      </c>
      <c r="F17" s="193">
        <v>0.19600000000000001</v>
      </c>
      <c r="G17" s="194"/>
      <c r="H17" s="192" t="s">
        <v>1492</v>
      </c>
      <c r="I17" s="192"/>
      <c r="J17" s="193">
        <v>0.25900000000000001</v>
      </c>
      <c r="L17" s="60" t="s">
        <v>1493</v>
      </c>
      <c r="M17" s="192" t="s">
        <v>1473</v>
      </c>
      <c r="N17" s="190">
        <v>0.89100000000000001</v>
      </c>
      <c r="O17" s="197">
        <v>248807</v>
      </c>
    </row>
    <row r="18" spans="1:15">
      <c r="A18" s="173" t="s">
        <v>1494</v>
      </c>
      <c r="B18" s="189" t="s">
        <v>1495</v>
      </c>
      <c r="C18" s="198">
        <v>0.37710516962096002</v>
      </c>
      <c r="E18" s="192" t="s">
        <v>1496</v>
      </c>
      <c r="F18" s="193">
        <v>0.185</v>
      </c>
      <c r="G18" s="194"/>
      <c r="H18" s="192" t="s">
        <v>1497</v>
      </c>
      <c r="I18" s="192"/>
      <c r="J18" s="193">
        <v>0.27</v>
      </c>
      <c r="L18" s="60" t="s">
        <v>1498</v>
      </c>
      <c r="M18" s="192" t="s">
        <v>1499</v>
      </c>
      <c r="N18" s="190">
        <v>0.313</v>
      </c>
      <c r="O18" s="197">
        <v>259301</v>
      </c>
    </row>
    <row r="19" spans="1:15">
      <c r="A19" s="173" t="s">
        <v>1500</v>
      </c>
      <c r="B19" s="189" t="s">
        <v>1501</v>
      </c>
      <c r="C19" s="196">
        <v>0.52241115197932497</v>
      </c>
      <c r="D19" s="198"/>
      <c r="E19" s="192" t="s">
        <v>1502</v>
      </c>
      <c r="F19" s="193">
        <v>0.315</v>
      </c>
      <c r="G19" s="194"/>
      <c r="H19" s="192" t="s">
        <v>1503</v>
      </c>
      <c r="I19" s="192"/>
      <c r="J19" s="193">
        <v>0.26300000000000001</v>
      </c>
      <c r="L19" s="171" t="s">
        <v>1504</v>
      </c>
      <c r="M19" s="192" t="s">
        <v>1473</v>
      </c>
      <c r="N19" s="190">
        <v>0.23899999999999999</v>
      </c>
      <c r="O19" s="197">
        <v>464100</v>
      </c>
    </row>
    <row r="20" spans="1:15">
      <c r="A20" s="173" t="s">
        <v>1505</v>
      </c>
      <c r="B20" s="189" t="s">
        <v>1506</v>
      </c>
      <c r="C20" s="196">
        <v>0.52241115197932497</v>
      </c>
      <c r="E20" s="192" t="s">
        <v>1507</v>
      </c>
      <c r="F20" s="193">
        <v>0.379</v>
      </c>
      <c r="G20" s="194"/>
      <c r="H20" s="192" t="s">
        <v>1508</v>
      </c>
      <c r="I20" s="192"/>
      <c r="J20" s="193">
        <v>0.37</v>
      </c>
      <c r="L20" s="60" t="s">
        <v>1509</v>
      </c>
      <c r="M20" s="192" t="s">
        <v>1473</v>
      </c>
      <c r="N20" s="190">
        <v>0.38300000000000001</v>
      </c>
      <c r="O20" s="197">
        <v>278538</v>
      </c>
    </row>
    <row r="21" spans="1:15">
      <c r="A21" s="173" t="s">
        <v>1510</v>
      </c>
      <c r="B21" s="189" t="s">
        <v>1511</v>
      </c>
      <c r="C21" s="198">
        <v>0.37042132456953197</v>
      </c>
      <c r="E21" s="192" t="s">
        <v>1512</v>
      </c>
      <c r="F21" s="193">
        <v>0.247</v>
      </c>
      <c r="G21" s="194"/>
      <c r="H21" s="192" t="s">
        <v>1513</v>
      </c>
      <c r="I21" s="192"/>
      <c r="J21" s="193">
        <v>0.23499999999999999</v>
      </c>
      <c r="L21" s="60" t="s">
        <v>1514</v>
      </c>
      <c r="M21" s="192" t="s">
        <v>1515</v>
      </c>
      <c r="N21" s="190">
        <v>0.54400000000000004</v>
      </c>
      <c r="O21" s="197">
        <v>221289</v>
      </c>
    </row>
    <row r="22" spans="1:15">
      <c r="A22" s="173" t="s">
        <v>1516</v>
      </c>
      <c r="B22" s="189" t="s">
        <v>1517</v>
      </c>
      <c r="C22" s="196">
        <v>0.39</v>
      </c>
      <c r="E22" s="192" t="s">
        <v>1518</v>
      </c>
      <c r="F22" s="193">
        <v>0.158</v>
      </c>
      <c r="G22" s="194"/>
      <c r="H22" s="192" t="s">
        <v>1519</v>
      </c>
      <c r="I22" s="192"/>
      <c r="J22" s="193">
        <v>0.21199999999999999</v>
      </c>
      <c r="L22" s="60" t="s">
        <v>1520</v>
      </c>
      <c r="M22" s="192" t="s">
        <v>1515</v>
      </c>
      <c r="N22" s="190">
        <v>0.42699999999999999</v>
      </c>
      <c r="O22" s="197">
        <v>136513</v>
      </c>
    </row>
    <row r="23" spans="1:15">
      <c r="A23" s="173" t="s">
        <v>1521</v>
      </c>
      <c r="B23" s="189" t="s">
        <v>1522</v>
      </c>
      <c r="C23" s="198">
        <v>0.42649999999999999</v>
      </c>
      <c r="E23" s="192" t="s">
        <v>1523</v>
      </c>
      <c r="F23" s="193">
        <v>0.23200000000000001</v>
      </c>
      <c r="G23" s="194"/>
      <c r="H23" s="192" t="s">
        <v>1524</v>
      </c>
      <c r="I23" s="192"/>
      <c r="J23" s="193">
        <v>0.34699999999999998</v>
      </c>
      <c r="L23" s="199" t="s">
        <v>1525</v>
      </c>
      <c r="M23" s="200" t="s">
        <v>1526</v>
      </c>
      <c r="N23" s="201">
        <v>0.26700000000000002</v>
      </c>
      <c r="O23" s="197">
        <v>221867</v>
      </c>
    </row>
    <row r="24" spans="1:15">
      <c r="A24" s="173" t="s">
        <v>1527</v>
      </c>
      <c r="B24" s="189" t="s">
        <v>1528</v>
      </c>
      <c r="C24" s="196">
        <v>0.59079999999999999</v>
      </c>
      <c r="E24" s="192" t="s">
        <v>1529</v>
      </c>
      <c r="F24" s="193">
        <v>0.33100000000000002</v>
      </c>
      <c r="G24" s="194"/>
      <c r="H24" s="192" t="s">
        <v>1530</v>
      </c>
      <c r="I24" s="192"/>
      <c r="J24" s="193">
        <v>0.20699999999999999</v>
      </c>
      <c r="L24" s="60"/>
      <c r="M24" s="60"/>
      <c r="N24" s="190"/>
    </row>
    <row r="25" spans="1:15" ht="15">
      <c r="A25" s="173" t="s">
        <v>1531</v>
      </c>
      <c r="B25" s="189" t="s">
        <v>1532</v>
      </c>
      <c r="C25" s="196">
        <v>0.31316821824473301</v>
      </c>
      <c r="D25" s="197" t="s">
        <v>1533</v>
      </c>
      <c r="E25" s="192" t="s">
        <v>1534</v>
      </c>
      <c r="F25" s="193">
        <v>0.28999999999999998</v>
      </c>
      <c r="G25" s="194"/>
      <c r="H25" s="192" t="s">
        <v>1535</v>
      </c>
      <c r="I25" s="192"/>
      <c r="J25" s="193">
        <v>0.53400000000000003</v>
      </c>
      <c r="O25" s="230"/>
    </row>
    <row r="26" spans="1:15" ht="15">
      <c r="A26" s="173" t="s">
        <v>1536</v>
      </c>
      <c r="B26" s="189" t="s">
        <v>1537</v>
      </c>
      <c r="C26" s="196">
        <v>0.43343437076392599</v>
      </c>
      <c r="E26" s="192" t="s">
        <v>1538</v>
      </c>
      <c r="F26" s="193">
        <v>0.23200000000000001</v>
      </c>
      <c r="G26" s="194"/>
      <c r="H26" s="192" t="s">
        <v>1954</v>
      </c>
      <c r="I26" s="192"/>
      <c r="J26" s="193">
        <v>0.312</v>
      </c>
      <c r="O26" s="230"/>
    </row>
    <row r="27" spans="1:15">
      <c r="A27" s="173" t="s">
        <v>1539</v>
      </c>
      <c r="B27" s="189" t="s">
        <v>1540</v>
      </c>
      <c r="C27" s="196">
        <v>0.43343437076392599</v>
      </c>
      <c r="E27" s="192" t="s">
        <v>1541</v>
      </c>
      <c r="F27" s="193">
        <v>0.246</v>
      </c>
      <c r="G27" s="194"/>
      <c r="H27" s="192" t="s">
        <v>1542</v>
      </c>
      <c r="I27" s="192"/>
      <c r="J27" s="193">
        <v>0.21299999999999999</v>
      </c>
    </row>
    <row r="28" spans="1:15">
      <c r="A28" s="173" t="s">
        <v>1543</v>
      </c>
      <c r="B28" s="189" t="s">
        <v>1544</v>
      </c>
      <c r="C28" s="196">
        <v>0.428847157513084</v>
      </c>
      <c r="E28" s="192" t="s">
        <v>1545</v>
      </c>
      <c r="F28" s="193">
        <v>0.26800000000000002</v>
      </c>
      <c r="G28" s="194"/>
      <c r="H28" s="192" t="s">
        <v>1546</v>
      </c>
      <c r="I28" s="192"/>
      <c r="J28" s="193">
        <v>0.24199999999999999</v>
      </c>
    </row>
    <row r="29" spans="1:15">
      <c r="A29" s="173" t="s">
        <v>1547</v>
      </c>
      <c r="B29" s="189" t="s">
        <v>1548</v>
      </c>
      <c r="C29" s="196">
        <v>0.4274</v>
      </c>
      <c r="E29" s="192" t="s">
        <v>1549</v>
      </c>
      <c r="F29" s="193">
        <v>0.20699999999999999</v>
      </c>
      <c r="G29" s="194"/>
      <c r="H29" s="192" t="s">
        <v>1550</v>
      </c>
      <c r="I29" s="192"/>
      <c r="J29" s="193">
        <v>0.19800000000000001</v>
      </c>
    </row>
    <row r="30" spans="1:15">
      <c r="A30" s="173" t="s">
        <v>1551</v>
      </c>
      <c r="B30" s="189" t="s">
        <v>1552</v>
      </c>
      <c r="C30" s="196">
        <v>0.33828769067858999</v>
      </c>
      <c r="E30" s="192" t="s">
        <v>1553</v>
      </c>
      <c r="F30" s="193">
        <v>0.247</v>
      </c>
      <c r="G30" s="194"/>
      <c r="H30" s="192" t="s">
        <v>1554</v>
      </c>
      <c r="I30" s="192"/>
      <c r="J30" s="193">
        <v>0.184</v>
      </c>
    </row>
    <row r="31" spans="1:15">
      <c r="A31" s="173" t="s">
        <v>1555</v>
      </c>
      <c r="B31" s="189" t="s">
        <v>1556</v>
      </c>
      <c r="C31" s="196">
        <v>0.53170165663568203</v>
      </c>
      <c r="E31" s="192" t="s">
        <v>1557</v>
      </c>
      <c r="F31" s="193">
        <v>0.23</v>
      </c>
      <c r="G31" s="194"/>
      <c r="H31" s="192" t="s">
        <v>1558</v>
      </c>
      <c r="I31" s="192"/>
      <c r="J31" s="193">
        <v>0.29699999999999999</v>
      </c>
    </row>
    <row r="32" spans="1:15">
      <c r="A32" s="173" t="s">
        <v>1559</v>
      </c>
      <c r="B32" s="189" t="s">
        <v>1560</v>
      </c>
      <c r="C32" s="196">
        <v>0.53170165663568203</v>
      </c>
      <c r="E32" s="192" t="s">
        <v>1561</v>
      </c>
      <c r="F32" s="193">
        <v>0.35499999999999998</v>
      </c>
      <c r="G32" s="202"/>
      <c r="H32" s="192" t="s">
        <v>1562</v>
      </c>
      <c r="I32" s="192"/>
      <c r="J32" s="193">
        <v>0.45400000000000001</v>
      </c>
    </row>
    <row r="33" spans="1:14">
      <c r="A33" s="203" t="s">
        <v>1563</v>
      </c>
      <c r="B33" s="189" t="s">
        <v>1564</v>
      </c>
      <c r="C33" s="196">
        <v>0.51959999999999995</v>
      </c>
      <c r="E33" s="192" t="s">
        <v>1565</v>
      </c>
      <c r="F33" s="193">
        <v>0.71599999999999997</v>
      </c>
      <c r="G33" s="202"/>
      <c r="H33" s="192" t="s">
        <v>1566</v>
      </c>
      <c r="I33" s="192"/>
      <c r="J33" s="193">
        <v>0.25900000000000001</v>
      </c>
    </row>
    <row r="34" spans="1:14">
      <c r="A34" s="204" t="s">
        <v>1567</v>
      </c>
      <c r="B34" s="205">
        <v>669266</v>
      </c>
      <c r="C34" s="206">
        <v>0.55800000000000005</v>
      </c>
      <c r="E34" s="192" t="s">
        <v>1568</v>
      </c>
      <c r="F34" s="193">
        <v>0.44800000000000001</v>
      </c>
      <c r="G34" s="202"/>
      <c r="H34" s="192" t="s">
        <v>1569</v>
      </c>
      <c r="I34" s="192"/>
      <c r="J34" s="193">
        <v>0.25900000000000001</v>
      </c>
    </row>
    <row r="35" spans="1:14">
      <c r="E35" s="192" t="s">
        <v>1570</v>
      </c>
      <c r="F35" s="193">
        <v>0.29799999999999999</v>
      </c>
      <c r="G35" s="202"/>
      <c r="H35" s="192" t="s">
        <v>1571</v>
      </c>
      <c r="I35" s="192"/>
      <c r="J35" s="193">
        <v>0.307</v>
      </c>
    </row>
    <row r="36" spans="1:14">
      <c r="A36" s="207" t="s">
        <v>1572</v>
      </c>
      <c r="B36" s="207"/>
      <c r="C36" s="207"/>
      <c r="E36" s="192" t="s">
        <v>1573</v>
      </c>
      <c r="F36" s="193">
        <v>0.34899999999999998</v>
      </c>
      <c r="G36" s="202"/>
      <c r="H36" s="192" t="s">
        <v>1574</v>
      </c>
      <c r="I36" s="192"/>
      <c r="J36" s="193">
        <v>0.29599999999999999</v>
      </c>
    </row>
    <row r="37" spans="1:14">
      <c r="A37" s="185" t="s">
        <v>1463</v>
      </c>
      <c r="B37" s="186" t="s">
        <v>1464</v>
      </c>
      <c r="C37" s="187" t="s">
        <v>1465</v>
      </c>
      <c r="E37" s="192" t="s">
        <v>1575</v>
      </c>
      <c r="F37" s="193">
        <v>0.22600000000000001</v>
      </c>
      <c r="G37" s="202"/>
      <c r="H37" s="192" t="s">
        <v>1576</v>
      </c>
      <c r="I37" s="192"/>
      <c r="J37" s="193">
        <v>0.29299999999999998</v>
      </c>
    </row>
    <row r="38" spans="1:14">
      <c r="A38" s="203" t="s">
        <v>1577</v>
      </c>
      <c r="B38" s="208" t="s">
        <v>1578</v>
      </c>
      <c r="C38" s="196">
        <v>0.54</v>
      </c>
      <c r="E38" s="200" t="s">
        <v>1579</v>
      </c>
      <c r="F38" s="193">
        <v>0.25700000000000001</v>
      </c>
      <c r="G38" s="202"/>
      <c r="H38" s="202"/>
      <c r="I38" s="202"/>
      <c r="J38" s="202"/>
    </row>
    <row r="39" spans="1:14">
      <c r="A39" s="209" t="s">
        <v>1580</v>
      </c>
      <c r="B39" s="210">
        <v>498967</v>
      </c>
      <c r="C39" s="206">
        <v>0.315</v>
      </c>
      <c r="F39" s="211"/>
      <c r="G39" s="211"/>
      <c r="H39" s="211"/>
      <c r="I39" s="211"/>
      <c r="J39" s="211"/>
    </row>
    <row r="40" spans="1:14">
      <c r="F40" s="173"/>
      <c r="G40" s="173"/>
      <c r="H40" s="173"/>
      <c r="I40" s="173"/>
    </row>
    <row r="41" spans="1:14">
      <c r="F41" s="193"/>
      <c r="G41" s="193"/>
      <c r="H41" s="173"/>
      <c r="I41" s="173"/>
    </row>
    <row r="42" spans="1:14">
      <c r="A42" s="212"/>
      <c r="B42" s="213"/>
      <c r="C42" s="213"/>
      <c r="F42" s="193"/>
      <c r="G42" s="193"/>
      <c r="H42" s="173"/>
      <c r="I42" s="173"/>
      <c r="N42" s="214">
        <v>44104</v>
      </c>
    </row>
    <row r="43" spans="1:14">
      <c r="F43" s="193"/>
      <c r="G43" s="193"/>
      <c r="H43" s="173"/>
      <c r="I43" s="173"/>
    </row>
    <row r="44" spans="1:14">
      <c r="B44" s="189"/>
      <c r="C44" s="196"/>
      <c r="F44" s="193"/>
      <c r="G44" s="193"/>
      <c r="H44" s="173"/>
      <c r="I44" s="173"/>
    </row>
    <row r="45" spans="1:14">
      <c r="D45" s="215"/>
      <c r="F45" s="193"/>
      <c r="G45" s="193"/>
      <c r="H45" s="173"/>
      <c r="I45" s="173"/>
      <c r="N45" s="216"/>
    </row>
    <row r="46" spans="1:14">
      <c r="F46" s="193"/>
      <c r="G46" s="193"/>
      <c r="M46" s="218"/>
      <c r="N46" s="218"/>
    </row>
    <row r="47" spans="1:14">
      <c r="F47" s="193"/>
      <c r="G47" s="193"/>
    </row>
    <row r="48" spans="1:14">
      <c r="F48" s="193"/>
      <c r="G48" s="193"/>
    </row>
    <row r="49" spans="6:7">
      <c r="F49" s="193"/>
      <c r="G49" s="193"/>
    </row>
    <row r="50" spans="6:7">
      <c r="F50" s="193"/>
      <c r="G50" s="193"/>
    </row>
    <row r="51" spans="6:7">
      <c r="F51" s="193"/>
      <c r="G51" s="193"/>
    </row>
    <row r="52" spans="6:7">
      <c r="F52" s="193"/>
      <c r="G52" s="193"/>
    </row>
    <row r="53" spans="6:7">
      <c r="F53" s="193"/>
      <c r="G53" s="193"/>
    </row>
    <row r="54" spans="6:7">
      <c r="F54" s="193"/>
      <c r="G54" s="193"/>
    </row>
    <row r="55" spans="6:7">
      <c r="F55" s="193"/>
      <c r="G55" s="193"/>
    </row>
    <row r="56" spans="6:7">
      <c r="F56" s="193"/>
      <c r="G56" s="193"/>
    </row>
    <row r="57" spans="6:7">
      <c r="F57" s="193"/>
      <c r="G57" s="193"/>
    </row>
    <row r="58" spans="6:7">
      <c r="F58" s="193"/>
      <c r="G58" s="193"/>
    </row>
    <row r="59" spans="6:7">
      <c r="F59" s="193"/>
      <c r="G59" s="193"/>
    </row>
    <row r="60" spans="6:7">
      <c r="F60" s="193"/>
      <c r="G60" s="193"/>
    </row>
    <row r="61" spans="6:7">
      <c r="F61" s="193"/>
      <c r="G61" s="193"/>
    </row>
    <row r="62" spans="6:7">
      <c r="F62" s="193"/>
      <c r="G62" s="193"/>
    </row>
    <row r="63" spans="6:7">
      <c r="F63" s="193"/>
      <c r="G63" s="193"/>
    </row>
    <row r="64" spans="6:7">
      <c r="F64" s="193"/>
      <c r="G64" s="193"/>
    </row>
    <row r="65" spans="6:7">
      <c r="F65" s="193"/>
      <c r="G65" s="193"/>
    </row>
    <row r="66" spans="6:7">
      <c r="F66" s="193"/>
      <c r="G66" s="193"/>
    </row>
    <row r="67" spans="6:7">
      <c r="F67" s="193"/>
      <c r="G67" s="193"/>
    </row>
    <row r="68" spans="6:7">
      <c r="F68" s="193"/>
      <c r="G68" s="193"/>
    </row>
    <row r="69" spans="6:7">
      <c r="F69" s="193"/>
      <c r="G69" s="193"/>
    </row>
    <row r="70" spans="6:7">
      <c r="F70" s="193"/>
      <c r="G70" s="193"/>
    </row>
    <row r="71" spans="6:7">
      <c r="F71" s="193"/>
      <c r="G71" s="193"/>
    </row>
    <row r="72" spans="6:7">
      <c r="F72" s="193"/>
      <c r="G72" s="193"/>
    </row>
    <row r="73" spans="6:7">
      <c r="F73" s="193"/>
      <c r="G73" s="193"/>
    </row>
    <row r="74" spans="6:7">
      <c r="F74" s="193"/>
      <c r="G74" s="193"/>
    </row>
    <row r="75" spans="6:7">
      <c r="F75" s="193"/>
      <c r="G75" s="193"/>
    </row>
    <row r="76" spans="6:7">
      <c r="F76" s="193"/>
      <c r="G76" s="193"/>
    </row>
    <row r="77" spans="6:7">
      <c r="F77" s="193"/>
      <c r="G77" s="193"/>
    </row>
    <row r="78" spans="6:7">
      <c r="F78" s="193"/>
      <c r="G78" s="193"/>
    </row>
    <row r="79" spans="6:7">
      <c r="F79" s="193"/>
      <c r="G79" s="193"/>
    </row>
    <row r="80" spans="6:7">
      <c r="F80" s="193"/>
      <c r="G80" s="193"/>
    </row>
    <row r="81" spans="6:7">
      <c r="F81" s="193"/>
      <c r="G81" s="193"/>
    </row>
    <row r="82" spans="6:7">
      <c r="F82" s="193"/>
      <c r="G82" s="193"/>
    </row>
    <row r="83" spans="6:7">
      <c r="F83" s="193"/>
      <c r="G83" s="193"/>
    </row>
    <row r="84" spans="6:7">
      <c r="F84" s="193"/>
      <c r="G84" s="193"/>
    </row>
    <row r="85" spans="6:7">
      <c r="F85" s="193"/>
      <c r="G85" s="193"/>
    </row>
    <row r="86" spans="6:7">
      <c r="F86" s="193"/>
      <c r="G86" s="193"/>
    </row>
    <row r="87" spans="6:7">
      <c r="F87" s="193"/>
      <c r="G87" s="193"/>
    </row>
    <row r="88" spans="6:7">
      <c r="F88" s="193"/>
      <c r="G88" s="193"/>
    </row>
    <row r="89" spans="6:7">
      <c r="F89" s="193"/>
      <c r="G89" s="193"/>
    </row>
    <row r="90" spans="6:7">
      <c r="F90" s="193"/>
      <c r="G90" s="193"/>
    </row>
    <row r="91" spans="6:7">
      <c r="F91" s="193"/>
      <c r="G91" s="193"/>
    </row>
    <row r="92" spans="6:7">
      <c r="F92" s="193"/>
      <c r="G92" s="193"/>
    </row>
  </sheetData>
  <sheetProtection algorithmName="SHA-512" hashValue="se7ccoiIveVse+zSmhKzUWnu7gbiUZ8gM2w/hTbICnJ+nNwTiEpGgLSpEPBKwJXSzV4QNMJmleh05DYlUw7gKQ==" saltValue="nJu3LtLKDQFdaypAQQcB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1-Cover</vt:lpstr>
      <vt:lpstr>2-Calculator</vt:lpstr>
      <vt:lpstr>3-DRG Table</vt:lpstr>
      <vt:lpstr>4-Hospital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Hanson, Clay</dc:creator>
  <cp:lastModifiedBy>Boyles, Emilie J</cp:lastModifiedBy>
  <cp:lastPrinted>2020-07-23T14:20:11Z</cp:lastPrinted>
  <dcterms:created xsi:type="dcterms:W3CDTF">2020-07-16T16:02:45Z</dcterms:created>
  <dcterms:modified xsi:type="dcterms:W3CDTF">2020-10-06T16:21:37Z</dcterms:modified>
</cp:coreProperties>
</file>